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S:\CRANE\Reports\2022\Supplementary Materials 2022\"/>
    </mc:Choice>
  </mc:AlternateContent>
  <bookViews>
    <workbookView xWindow="0" yWindow="0" windowWidth="28800" windowHeight="12300" tabRatio="792"/>
  </bookViews>
  <sheets>
    <sheet name="TOC" sheetId="12" r:id="rId1"/>
    <sheet name="Related documents" sheetId="100" r:id="rId2"/>
    <sheet name="CRANE Project Team" sheetId="101" r:id="rId3"/>
    <sheet name="Governance &amp; Funding" sheetId="122" r:id="rId4"/>
    <sheet name="Indicators" sheetId="123" r:id="rId5"/>
    <sheet name="Cleft Services" sheetId="102" r:id="rId6"/>
    <sheet name="HES codes" sheetId="103" r:id="rId7"/>
    <sheet name="3.1.1 Registrations" sheetId="148" r:id="rId8"/>
    <sheet name="3.1.3 Sex &amp; Cleft type " sheetId="82" r:id="rId9"/>
    <sheet name="3.2.2 Timing of diagnosis - all" sheetId="124" r:id="rId10"/>
    <sheet name="3.2.3 Timing of diagnosis - lip" sheetId="126" r:id="rId11"/>
    <sheet name="3.3 Timing of diagnosis - CP" sheetId="128" r:id="rId12"/>
    <sheet name="3.4.2 Gestation" sheetId="115" r:id="rId13"/>
    <sheet name="3.4.4 Birthweight " sheetId="116" r:id="rId14"/>
    <sheet name="3.5.2 Referral &amp; contact time " sheetId="117" r:id="rId15"/>
    <sheet name=" 4.1 Consent" sheetId="138" r:id="rId16"/>
    <sheet name="4.1.1 Child growth" sheetId="140" r:id="rId17"/>
    <sheet name="4.1.4 BMI" sheetId="141" r:id="rId18"/>
    <sheet name="4.2 Dental health 2012-14" sheetId="9" r:id="rId19"/>
    <sheet name="4.2 Dental health 2015" sheetId="130" r:id="rId20"/>
    <sheet name="4.2.3 Treatment &amp; care indices" sheetId="131" r:id="rId21"/>
    <sheet name="4.3.1 Facial growth comp" sheetId="2" r:id="rId22"/>
    <sheet name="4.3.3 Facial growth 5YI" sheetId="43" r:id="rId23"/>
    <sheet name="4.4.1 Speech completeness" sheetId="33" r:id="rId24"/>
    <sheet name="4.4.2 Speech Standards overall" sheetId="34" r:id="rId25"/>
    <sheet name="4.4.2 16-CAPS-A speech paramts" sheetId="37" r:id="rId26"/>
    <sheet name="4.5 Psychology data 2012-14" sheetId="10" r:id="rId27"/>
    <sheet name="4.5 Psychology data 2015" sheetId="135" r:id="rId28"/>
    <sheet name="4. Reasons Outcomes not coll" sheetId="104" r:id="rId29"/>
  </sheets>
  <definedNames>
    <definedName name="_ftn1" localSheetId="0">TOC!#REF!</definedName>
    <definedName name="_Toc54947398" localSheetId="6">'HES codes'!$A$3</definedName>
    <definedName name="_Toc56543160" localSheetId="2">'CRANE Project Team'!$A$3</definedName>
    <definedName name="_Toc56543162" localSheetId="3">'Governance &amp; Funding'!#REF!</definedName>
    <definedName name="_xlnm.Print_Area" localSheetId="15">' 4.1 Consent'!$A$1:$L$68</definedName>
    <definedName name="_xlnm.Print_Area" localSheetId="7">'3.1.1 Registrations'!$A$1:$M$25</definedName>
    <definedName name="_xlnm.Print_Area" localSheetId="8">'3.1.3 Sex &amp; Cleft type '!$A$1:$O$45</definedName>
    <definedName name="_xlnm.Print_Area" localSheetId="9">'3.2.2 Timing of diagnosis - all'!$A$1:$T$41</definedName>
    <definedName name="_xlnm.Print_Area" localSheetId="10">'3.2.3 Timing of diagnosis - lip'!$A$1:$T$42</definedName>
    <definedName name="_xlnm.Print_Area" localSheetId="11">'3.3 Timing of diagnosis - CP'!$A$1:$X$42</definedName>
    <definedName name="_xlnm.Print_Area" localSheetId="12">'3.4.2 Gestation'!$A$1:$L$24</definedName>
    <definedName name="_xlnm.Print_Area" localSheetId="13">'3.4.4 Birthweight '!$A$1:$O$24</definedName>
    <definedName name="_xlnm.Print_Area" localSheetId="14">'3.5.2 Referral &amp; contact time '!$A$1:$O$48</definedName>
    <definedName name="_xlnm.Print_Area" localSheetId="28">'4. Reasons Outcomes not coll'!$A$1:$K$38</definedName>
    <definedName name="_xlnm.Print_Area" localSheetId="16">'4.1.1 Child growth'!$A$1:$U$48</definedName>
    <definedName name="_xlnm.Print_Area" localSheetId="17">'4.1.4 BMI'!$A$1:$T$59</definedName>
    <definedName name="_xlnm.Print_Area" localSheetId="18">'4.2 Dental health 2012-14'!$A$1:$K$75</definedName>
    <definedName name="_xlnm.Print_Area" localSheetId="19">'4.2 Dental health 2015'!$A$1:$K$65</definedName>
    <definedName name="_xlnm.Print_Area" localSheetId="20">'4.2.3 Treatment &amp; care indices'!$A$1:$I$44</definedName>
    <definedName name="_xlnm.Print_Area" localSheetId="21">'4.3.1 Facial growth comp'!$A$1:$K$53</definedName>
    <definedName name="_xlnm.Print_Area" localSheetId="22">'4.3.3 Facial growth 5YI'!$A$1:$L$72</definedName>
    <definedName name="_xlnm.Print_Area" localSheetId="23">'4.4.1 Speech completeness'!$A$1:$P$49</definedName>
    <definedName name="_xlnm.Print_Area" localSheetId="25">'4.4.2 16-CAPS-A speech paramts'!$A$1:$L$44</definedName>
    <definedName name="_xlnm.Print_Area" localSheetId="24">'4.4.2 Speech Standards overall'!$A$1:$M$47</definedName>
    <definedName name="_xlnm.Print_Area" localSheetId="26">'4.5 Psychology data 2012-14'!$A$1:$M$98</definedName>
    <definedName name="_xlnm.Print_Area" localSheetId="27">'4.5 Psychology data 2015'!$A$1:$L$86</definedName>
    <definedName name="_xlnm.Print_Area" localSheetId="5">'Cleft Services'!$A$1:$G$32</definedName>
    <definedName name="_xlnm.Print_Area" localSheetId="3">'Governance &amp; Funding'!$A$1:$A$18</definedName>
    <definedName name="_xlnm.Print_Area" localSheetId="4">Indicators!$A$1:$G$49</definedName>
    <definedName name="_xlnm.Print_Area" localSheetId="0">TOC!$A$1:$D$60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6" i="138" l="1"/>
  <c r="H66" i="138"/>
  <c r="I66" i="138" s="1"/>
  <c r="E66" i="138"/>
  <c r="C66" i="138"/>
  <c r="B66" i="138"/>
  <c r="K65" i="138"/>
  <c r="I65" i="138"/>
  <c r="F65" i="138"/>
  <c r="D65" i="138"/>
  <c r="K64" i="138"/>
  <c r="I64" i="138"/>
  <c r="F64" i="138"/>
  <c r="D64" i="138"/>
  <c r="G64" i="138" s="1"/>
  <c r="K63" i="138"/>
  <c r="I63" i="138"/>
  <c r="F63" i="138"/>
  <c r="D63" i="138"/>
  <c r="K62" i="138"/>
  <c r="I62" i="138"/>
  <c r="F62" i="138"/>
  <c r="D62" i="138"/>
  <c r="G62" i="138" s="1"/>
  <c r="K61" i="138"/>
  <c r="I61" i="138"/>
  <c r="F61" i="138"/>
  <c r="D61" i="138"/>
  <c r="G61" i="138" s="1"/>
  <c r="K60" i="138"/>
  <c r="I60" i="138"/>
  <c r="F60" i="138"/>
  <c r="D60" i="138"/>
  <c r="K59" i="138"/>
  <c r="I59" i="138"/>
  <c r="F59" i="138"/>
  <c r="D59" i="138"/>
  <c r="K58" i="138"/>
  <c r="I58" i="138"/>
  <c r="F58" i="138"/>
  <c r="D58" i="138"/>
  <c r="G58" i="138" s="1"/>
  <c r="K57" i="138"/>
  <c r="I57" i="138"/>
  <c r="F57" i="138"/>
  <c r="D57" i="138"/>
  <c r="G57" i="138" s="1"/>
  <c r="K56" i="138"/>
  <c r="I56" i="138"/>
  <c r="F56" i="138"/>
  <c r="D56" i="138"/>
  <c r="K55" i="138"/>
  <c r="I55" i="138"/>
  <c r="F55" i="138"/>
  <c r="D55" i="138"/>
  <c r="G55" i="138" s="1"/>
  <c r="K54" i="138"/>
  <c r="I54" i="138"/>
  <c r="F54" i="138"/>
  <c r="D54" i="138"/>
  <c r="G54" i="138" s="1"/>
  <c r="K53" i="138"/>
  <c r="I53" i="138"/>
  <c r="F53" i="138"/>
  <c r="D53" i="138"/>
  <c r="G53" i="138" s="1"/>
  <c r="K66" i="138" l="1"/>
  <c r="G56" i="138"/>
  <c r="G59" i="138"/>
  <c r="G60" i="138"/>
  <c r="G63" i="138"/>
  <c r="G65" i="138"/>
  <c r="F66" i="138"/>
  <c r="D66" i="138"/>
  <c r="G66" i="138" s="1"/>
  <c r="I7" i="104"/>
  <c r="J36" i="104" l="1"/>
  <c r="I35" i="104" l="1"/>
  <c r="I36" i="104"/>
  <c r="H36" i="104"/>
  <c r="I18" i="104"/>
  <c r="I17" i="104"/>
  <c r="H18" i="104"/>
  <c r="H21" i="148" l="1"/>
  <c r="B9" i="148"/>
  <c r="B10" i="148"/>
  <c r="B11" i="148"/>
  <c r="B12" i="148"/>
  <c r="B13" i="148"/>
  <c r="B14" i="148"/>
  <c r="B15" i="148"/>
  <c r="B16" i="148"/>
  <c r="B17" i="148"/>
  <c r="B18" i="148"/>
  <c r="B19" i="148"/>
  <c r="B20" i="148"/>
  <c r="B8" i="148"/>
  <c r="E21" i="148"/>
  <c r="D21" i="148"/>
  <c r="C21" i="148"/>
  <c r="B21" i="148" l="1"/>
  <c r="B20" i="82" l="1"/>
  <c r="B19" i="82"/>
  <c r="B18" i="82"/>
  <c r="B17" i="82"/>
  <c r="B16" i="82"/>
  <c r="B15" i="82"/>
  <c r="B14" i="82"/>
  <c r="B13" i="82"/>
  <c r="B12" i="82"/>
  <c r="B11" i="82"/>
  <c r="B10" i="82"/>
  <c r="B9" i="82"/>
  <c r="B8" i="82"/>
  <c r="K54" i="141" l="1"/>
  <c r="L54" i="141" s="1"/>
  <c r="I54" i="141"/>
  <c r="J54" i="141" s="1"/>
  <c r="G54" i="141"/>
  <c r="H54" i="141" s="1"/>
  <c r="E54" i="141"/>
  <c r="F54" i="141" s="1"/>
  <c r="C54" i="141"/>
  <c r="D54" i="141" s="1"/>
  <c r="B54" i="141"/>
  <c r="L53" i="141"/>
  <c r="J53" i="141"/>
  <c r="H53" i="141"/>
  <c r="F53" i="141"/>
  <c r="D53" i="141"/>
  <c r="L52" i="141"/>
  <c r="J52" i="141"/>
  <c r="H52" i="141"/>
  <c r="F52" i="141"/>
  <c r="D52" i="141"/>
  <c r="L51" i="141"/>
  <c r="J51" i="141"/>
  <c r="H51" i="141"/>
  <c r="F51" i="141"/>
  <c r="D51" i="141"/>
  <c r="L50" i="141"/>
  <c r="J50" i="141"/>
  <c r="H50" i="141"/>
  <c r="F50" i="141"/>
  <c r="D50" i="141"/>
  <c r="L49" i="141"/>
  <c r="J49" i="141"/>
  <c r="H49" i="141"/>
  <c r="F49" i="141"/>
  <c r="D49" i="141"/>
  <c r="L48" i="141"/>
  <c r="J48" i="141"/>
  <c r="H48" i="141"/>
  <c r="F48" i="141"/>
  <c r="D48" i="141"/>
  <c r="L47" i="141"/>
  <c r="J47" i="141"/>
  <c r="H47" i="141"/>
  <c r="F47" i="141"/>
  <c r="D47" i="141"/>
  <c r="L46" i="141"/>
  <c r="J46" i="141"/>
  <c r="H46" i="141"/>
  <c r="F46" i="141"/>
  <c r="D46" i="141"/>
  <c r="L45" i="141"/>
  <c r="J45" i="141"/>
  <c r="H45" i="141"/>
  <c r="F45" i="141"/>
  <c r="D45" i="141"/>
  <c r="I33" i="141"/>
  <c r="J33" i="141" s="1"/>
  <c r="E33" i="141"/>
  <c r="B33" i="141"/>
  <c r="L32" i="141"/>
  <c r="K32" i="141"/>
  <c r="K33" i="141" s="1"/>
  <c r="L33" i="141" s="1"/>
  <c r="I32" i="141"/>
  <c r="J32" i="141" s="1"/>
  <c r="H32" i="141"/>
  <c r="G32" i="141"/>
  <c r="G33" i="141" s="1"/>
  <c r="H33" i="141" s="1"/>
  <c r="E32" i="141"/>
  <c r="F32" i="141" s="1"/>
  <c r="D32" i="141"/>
  <c r="C32" i="141"/>
  <c r="C33" i="141" s="1"/>
  <c r="D33" i="141" s="1"/>
  <c r="B32" i="141"/>
  <c r="L31" i="141"/>
  <c r="J31" i="141"/>
  <c r="H31" i="141"/>
  <c r="F31" i="141"/>
  <c r="D31" i="141"/>
  <c r="L30" i="141"/>
  <c r="J30" i="141"/>
  <c r="H30" i="141"/>
  <c r="F30" i="141"/>
  <c r="D30" i="141"/>
  <c r="L29" i="141"/>
  <c r="J29" i="141"/>
  <c r="H29" i="141"/>
  <c r="F29" i="141"/>
  <c r="D29" i="141"/>
  <c r="L28" i="141"/>
  <c r="J28" i="141"/>
  <c r="H28" i="141"/>
  <c r="F28" i="141"/>
  <c r="D28" i="141"/>
  <c r="L27" i="141"/>
  <c r="J27" i="141"/>
  <c r="H27" i="141"/>
  <c r="F27" i="141"/>
  <c r="D27" i="141"/>
  <c r="L26" i="141"/>
  <c r="J26" i="141"/>
  <c r="H26" i="141"/>
  <c r="F26" i="141"/>
  <c r="D26" i="141"/>
  <c r="L25" i="141"/>
  <c r="J25" i="141"/>
  <c r="H25" i="141"/>
  <c r="F25" i="141"/>
  <c r="D25" i="141"/>
  <c r="L24" i="141"/>
  <c r="J24" i="141"/>
  <c r="H24" i="141"/>
  <c r="F24" i="141"/>
  <c r="D24" i="141"/>
  <c r="L23" i="141"/>
  <c r="J23" i="141"/>
  <c r="H23" i="141"/>
  <c r="F23" i="141"/>
  <c r="D23" i="141"/>
  <c r="L22" i="141"/>
  <c r="J22" i="141"/>
  <c r="H22" i="141"/>
  <c r="F22" i="141"/>
  <c r="D22" i="141"/>
  <c r="L21" i="141"/>
  <c r="J21" i="141"/>
  <c r="H21" i="141"/>
  <c r="F21" i="141"/>
  <c r="D21" i="141"/>
  <c r="L20" i="141"/>
  <c r="J20" i="141"/>
  <c r="H20" i="141"/>
  <c r="F20" i="141"/>
  <c r="D20" i="141"/>
  <c r="K11" i="141"/>
  <c r="L11" i="141" s="1"/>
  <c r="I11" i="141"/>
  <c r="J11" i="141" s="1"/>
  <c r="G11" i="141"/>
  <c r="H11" i="141" s="1"/>
  <c r="C11" i="141"/>
  <c r="F11" i="141" s="1"/>
  <c r="B11" i="141"/>
  <c r="L10" i="141"/>
  <c r="J10" i="141"/>
  <c r="H10" i="141"/>
  <c r="F10" i="141"/>
  <c r="D10" i="141"/>
  <c r="L9" i="141"/>
  <c r="J9" i="141"/>
  <c r="H9" i="141"/>
  <c r="F9" i="141"/>
  <c r="D9" i="141"/>
  <c r="L8" i="141"/>
  <c r="J8" i="141"/>
  <c r="H8" i="141"/>
  <c r="F8" i="141"/>
  <c r="D8" i="141"/>
  <c r="L7" i="141"/>
  <c r="J7" i="141"/>
  <c r="H7" i="141"/>
  <c r="F7" i="141"/>
  <c r="D7" i="141"/>
  <c r="L45" i="140"/>
  <c r="I45" i="140"/>
  <c r="G45" i="140"/>
  <c r="H45" i="140" s="1"/>
  <c r="E45" i="140"/>
  <c r="C45" i="140"/>
  <c r="D45" i="140" s="1"/>
  <c r="B45" i="140"/>
  <c r="M44" i="140"/>
  <c r="J44" i="140"/>
  <c r="H44" i="140"/>
  <c r="F44" i="140"/>
  <c r="D44" i="140"/>
  <c r="K44" i="140" s="1"/>
  <c r="M43" i="140"/>
  <c r="J43" i="140"/>
  <c r="H43" i="140"/>
  <c r="F43" i="140"/>
  <c r="D43" i="140"/>
  <c r="K43" i="140" s="1"/>
  <c r="M42" i="140"/>
  <c r="J42" i="140"/>
  <c r="H42" i="140"/>
  <c r="F42" i="140"/>
  <c r="D42" i="140"/>
  <c r="M41" i="140"/>
  <c r="J41" i="140"/>
  <c r="H41" i="140"/>
  <c r="F41" i="140"/>
  <c r="D41" i="140"/>
  <c r="M40" i="140"/>
  <c r="J40" i="140"/>
  <c r="H40" i="140"/>
  <c r="F40" i="140"/>
  <c r="D40" i="140"/>
  <c r="K40" i="140" s="1"/>
  <c r="M39" i="140"/>
  <c r="J39" i="140"/>
  <c r="H39" i="140"/>
  <c r="F39" i="140"/>
  <c r="D39" i="140"/>
  <c r="K39" i="140" s="1"/>
  <c r="M38" i="140"/>
  <c r="J38" i="140"/>
  <c r="H38" i="140"/>
  <c r="F38" i="140"/>
  <c r="D38" i="140"/>
  <c r="M37" i="140"/>
  <c r="J37" i="140"/>
  <c r="H37" i="140"/>
  <c r="F37" i="140"/>
  <c r="D37" i="140"/>
  <c r="M36" i="140"/>
  <c r="J36" i="140"/>
  <c r="H36" i="140"/>
  <c r="F36" i="140"/>
  <c r="D36" i="140"/>
  <c r="K36" i="140" s="1"/>
  <c r="M35" i="140"/>
  <c r="J35" i="140"/>
  <c r="H35" i="140"/>
  <c r="F35" i="140"/>
  <c r="D35" i="140"/>
  <c r="K35" i="140" s="1"/>
  <c r="M34" i="140"/>
  <c r="J34" i="140"/>
  <c r="H34" i="140"/>
  <c r="F34" i="140"/>
  <c r="D34" i="140"/>
  <c r="M33" i="140"/>
  <c r="J33" i="140"/>
  <c r="H33" i="140"/>
  <c r="F33" i="140"/>
  <c r="D33" i="140"/>
  <c r="M32" i="140"/>
  <c r="J32" i="140"/>
  <c r="H32" i="140"/>
  <c r="F32" i="140"/>
  <c r="D32" i="140"/>
  <c r="K32" i="140" s="1"/>
  <c r="L20" i="140"/>
  <c r="L21" i="140" s="1"/>
  <c r="M21" i="140" s="1"/>
  <c r="I20" i="140"/>
  <c r="G20" i="140"/>
  <c r="G21" i="140" s="1"/>
  <c r="E20" i="140"/>
  <c r="F20" i="140" s="1"/>
  <c r="C20" i="140"/>
  <c r="C21" i="140" s="1"/>
  <c r="B20" i="140"/>
  <c r="B21" i="140" s="1"/>
  <c r="M19" i="140"/>
  <c r="J19" i="140"/>
  <c r="H19" i="140"/>
  <c r="F19" i="140"/>
  <c r="D19" i="140"/>
  <c r="K19" i="140" s="1"/>
  <c r="M18" i="140"/>
  <c r="J18" i="140"/>
  <c r="H18" i="140"/>
  <c r="F18" i="140"/>
  <c r="D18" i="140"/>
  <c r="M17" i="140"/>
  <c r="J17" i="140"/>
  <c r="H17" i="140"/>
  <c r="F17" i="140"/>
  <c r="D17" i="140"/>
  <c r="M16" i="140"/>
  <c r="J16" i="140"/>
  <c r="H16" i="140"/>
  <c r="F16" i="140"/>
  <c r="D16" i="140"/>
  <c r="K16" i="140" s="1"/>
  <c r="M15" i="140"/>
  <c r="J15" i="140"/>
  <c r="H15" i="140"/>
  <c r="F15" i="140"/>
  <c r="D15" i="140"/>
  <c r="K15" i="140" s="1"/>
  <c r="M14" i="140"/>
  <c r="J14" i="140"/>
  <c r="H14" i="140"/>
  <c r="F14" i="140"/>
  <c r="D14" i="140"/>
  <c r="M13" i="140"/>
  <c r="J13" i="140"/>
  <c r="H13" i="140"/>
  <c r="F13" i="140"/>
  <c r="D13" i="140"/>
  <c r="M12" i="140"/>
  <c r="J12" i="140"/>
  <c r="H12" i="140"/>
  <c r="F12" i="140"/>
  <c r="D12" i="140"/>
  <c r="K12" i="140" s="1"/>
  <c r="M11" i="140"/>
  <c r="J11" i="140"/>
  <c r="H11" i="140"/>
  <c r="F11" i="140"/>
  <c r="D11" i="140"/>
  <c r="K11" i="140" s="1"/>
  <c r="M10" i="140"/>
  <c r="J10" i="140"/>
  <c r="H10" i="140"/>
  <c r="F10" i="140"/>
  <c r="D10" i="140"/>
  <c r="M9" i="140"/>
  <c r="J9" i="140"/>
  <c r="H9" i="140"/>
  <c r="F9" i="140"/>
  <c r="D9" i="140"/>
  <c r="M8" i="140"/>
  <c r="J8" i="140"/>
  <c r="H8" i="140"/>
  <c r="F8" i="140"/>
  <c r="D8" i="140"/>
  <c r="K8" i="140" s="1"/>
  <c r="M7" i="140"/>
  <c r="J7" i="140"/>
  <c r="H7" i="140"/>
  <c r="F7" i="140"/>
  <c r="D7" i="140"/>
  <c r="K7" i="140" s="1"/>
  <c r="K9" i="140" l="1"/>
  <c r="K13" i="140"/>
  <c r="K17" i="140"/>
  <c r="H20" i="140"/>
  <c r="K33" i="140"/>
  <c r="K37" i="140"/>
  <c r="K41" i="140"/>
  <c r="F45" i="140"/>
  <c r="K45" i="140" s="1"/>
  <c r="K10" i="140"/>
  <c r="K14" i="140"/>
  <c r="K18" i="140"/>
  <c r="D20" i="140"/>
  <c r="K20" i="140" s="1"/>
  <c r="J20" i="140"/>
  <c r="K34" i="140"/>
  <c r="K38" i="140"/>
  <c r="K42" i="140"/>
  <c r="M45" i="140"/>
  <c r="F33" i="141"/>
  <c r="D11" i="141"/>
  <c r="H21" i="140"/>
  <c r="D21" i="140"/>
  <c r="J45" i="140"/>
  <c r="M20" i="140"/>
  <c r="E21" i="140"/>
  <c r="F21" i="140" s="1"/>
  <c r="I21" i="140"/>
  <c r="J21" i="140" s="1"/>
  <c r="K21" i="140" l="1"/>
  <c r="J45" i="138" l="1"/>
  <c r="K45" i="138" s="1"/>
  <c r="I45" i="138"/>
  <c r="H45" i="138"/>
  <c r="E45" i="138"/>
  <c r="F45" i="138" s="1"/>
  <c r="C45" i="138"/>
  <c r="D45" i="138" s="1"/>
  <c r="B45" i="138"/>
  <c r="K44" i="138"/>
  <c r="I44" i="138"/>
  <c r="F44" i="138"/>
  <c r="D44" i="138"/>
  <c r="G44" i="138" s="1"/>
  <c r="K43" i="138"/>
  <c r="I43" i="138"/>
  <c r="F43" i="138"/>
  <c r="G43" i="138" s="1"/>
  <c r="D43" i="138"/>
  <c r="K42" i="138"/>
  <c r="I42" i="138"/>
  <c r="G42" i="138"/>
  <c r="F42" i="138"/>
  <c r="D42" i="138"/>
  <c r="K41" i="138"/>
  <c r="I41" i="138"/>
  <c r="F41" i="138"/>
  <c r="D41" i="138"/>
  <c r="G41" i="138" s="1"/>
  <c r="K40" i="138"/>
  <c r="I40" i="138"/>
  <c r="F40" i="138"/>
  <c r="D40" i="138"/>
  <c r="G40" i="138" s="1"/>
  <c r="K39" i="138"/>
  <c r="I39" i="138"/>
  <c r="F39" i="138"/>
  <c r="G39" i="138" s="1"/>
  <c r="D39" i="138"/>
  <c r="K38" i="138"/>
  <c r="I38" i="138"/>
  <c r="G38" i="138"/>
  <c r="F38" i="138"/>
  <c r="D38" i="138"/>
  <c r="K37" i="138"/>
  <c r="I37" i="138"/>
  <c r="F37" i="138"/>
  <c r="D37" i="138"/>
  <c r="G37" i="138" s="1"/>
  <c r="K36" i="138"/>
  <c r="I36" i="138"/>
  <c r="F36" i="138"/>
  <c r="D36" i="138"/>
  <c r="G36" i="138" s="1"/>
  <c r="K35" i="138"/>
  <c r="I35" i="138"/>
  <c r="F35" i="138"/>
  <c r="G35" i="138" s="1"/>
  <c r="D35" i="138"/>
  <c r="K34" i="138"/>
  <c r="I34" i="138"/>
  <c r="G34" i="138"/>
  <c r="F34" i="138"/>
  <c r="D34" i="138"/>
  <c r="K33" i="138"/>
  <c r="I33" i="138"/>
  <c r="F33" i="138"/>
  <c r="D33" i="138"/>
  <c r="G33" i="138" s="1"/>
  <c r="K32" i="138"/>
  <c r="I32" i="138"/>
  <c r="F32" i="138"/>
  <c r="D32" i="138"/>
  <c r="G32" i="138" s="1"/>
  <c r="J21" i="138"/>
  <c r="K21" i="138" s="1"/>
  <c r="H21" i="138"/>
  <c r="I21" i="138" s="1"/>
  <c r="E21" i="138"/>
  <c r="F21" i="138" s="1"/>
  <c r="D21" i="138"/>
  <c r="C21" i="138"/>
  <c r="B21" i="138"/>
  <c r="K20" i="138"/>
  <c r="I20" i="138"/>
  <c r="F20" i="138"/>
  <c r="D20" i="138"/>
  <c r="G20" i="138" s="1"/>
  <c r="K19" i="138"/>
  <c r="I19" i="138"/>
  <c r="F19" i="138"/>
  <c r="D19" i="138"/>
  <c r="G19" i="138" s="1"/>
  <c r="K18" i="138"/>
  <c r="I18" i="138"/>
  <c r="F18" i="138"/>
  <c r="G18" i="138" s="1"/>
  <c r="D18" i="138"/>
  <c r="K17" i="138"/>
  <c r="I17" i="138"/>
  <c r="G17" i="138"/>
  <c r="F17" i="138"/>
  <c r="D17" i="138"/>
  <c r="K16" i="138"/>
  <c r="I16" i="138"/>
  <c r="F16" i="138"/>
  <c r="D16" i="138"/>
  <c r="G16" i="138" s="1"/>
  <c r="K15" i="138"/>
  <c r="I15" i="138"/>
  <c r="F15" i="138"/>
  <c r="D15" i="138"/>
  <c r="G15" i="138" s="1"/>
  <c r="K14" i="138"/>
  <c r="I14" i="138"/>
  <c r="F14" i="138"/>
  <c r="G14" i="138" s="1"/>
  <c r="D14" i="138"/>
  <c r="K13" i="138"/>
  <c r="I13" i="138"/>
  <c r="G13" i="138"/>
  <c r="F13" i="138"/>
  <c r="D13" i="138"/>
  <c r="K12" i="138"/>
  <c r="I12" i="138"/>
  <c r="F12" i="138"/>
  <c r="D12" i="138"/>
  <c r="G12" i="138" s="1"/>
  <c r="K11" i="138"/>
  <c r="I11" i="138"/>
  <c r="F11" i="138"/>
  <c r="D11" i="138"/>
  <c r="G11" i="138" s="1"/>
  <c r="K10" i="138"/>
  <c r="I10" i="138"/>
  <c r="F10" i="138"/>
  <c r="G10" i="138" s="1"/>
  <c r="D10" i="138"/>
  <c r="K9" i="138"/>
  <c r="I9" i="138"/>
  <c r="G9" i="138"/>
  <c r="F9" i="138"/>
  <c r="D9" i="138"/>
  <c r="K8" i="138"/>
  <c r="I8" i="138"/>
  <c r="F8" i="138"/>
  <c r="D8" i="138"/>
  <c r="G8" i="138" s="1"/>
  <c r="G21" i="138" l="1"/>
  <c r="G45" i="138"/>
  <c r="K42" i="37" l="1"/>
  <c r="K10" i="37"/>
  <c r="K11" i="37"/>
  <c r="K12" i="37"/>
  <c r="K13" i="37"/>
  <c r="K14" i="37"/>
  <c r="K15" i="37"/>
  <c r="K16" i="37"/>
  <c r="K17" i="37"/>
  <c r="K18" i="37"/>
  <c r="K19" i="37"/>
  <c r="K20" i="37"/>
  <c r="K21" i="37"/>
  <c r="K22" i="37"/>
  <c r="K23" i="37"/>
  <c r="K24" i="37"/>
  <c r="K25" i="37"/>
  <c r="K26" i="37"/>
  <c r="K27" i="37"/>
  <c r="K28" i="37"/>
  <c r="K29" i="37"/>
  <c r="K30" i="37"/>
  <c r="K31" i="37"/>
  <c r="K32" i="37"/>
  <c r="K33" i="37"/>
  <c r="K34" i="37"/>
  <c r="K35" i="37"/>
  <c r="K36" i="37"/>
  <c r="K37" i="37"/>
  <c r="K38" i="37"/>
  <c r="K39" i="37"/>
  <c r="K40" i="37"/>
  <c r="K41" i="37"/>
  <c r="K9" i="37"/>
  <c r="K8" i="37"/>
  <c r="K7" i="37"/>
  <c r="C84" i="135" l="1"/>
  <c r="C45" i="10"/>
  <c r="C46" i="10" s="1"/>
  <c r="E84" i="135"/>
  <c r="B83" i="135"/>
  <c r="F83" i="135" s="1"/>
  <c r="B82" i="135"/>
  <c r="D82" i="135" s="1"/>
  <c r="B81" i="135"/>
  <c r="B80" i="135"/>
  <c r="F80" i="135" s="1"/>
  <c r="B79" i="135"/>
  <c r="F79" i="135" s="1"/>
  <c r="B78" i="135"/>
  <c r="F78" i="135" s="1"/>
  <c r="B77" i="135"/>
  <c r="F77" i="135" s="1"/>
  <c r="B76" i="135"/>
  <c r="B75" i="135"/>
  <c r="B74" i="135"/>
  <c r="F74" i="135" s="1"/>
  <c r="B73" i="135"/>
  <c r="F73" i="135" s="1"/>
  <c r="B72" i="135"/>
  <c r="F72" i="135" s="1"/>
  <c r="B71" i="135"/>
  <c r="E63" i="135"/>
  <c r="C63" i="135"/>
  <c r="B62" i="135"/>
  <c r="F62" i="135" s="1"/>
  <c r="B61" i="135"/>
  <c r="D61" i="135" s="1"/>
  <c r="B60" i="135"/>
  <c r="B59" i="135"/>
  <c r="F59" i="135" s="1"/>
  <c r="B58" i="135"/>
  <c r="D58" i="135" s="1"/>
  <c r="B57" i="135"/>
  <c r="F57" i="135" s="1"/>
  <c r="B56" i="135"/>
  <c r="D56" i="135" s="1"/>
  <c r="B55" i="135"/>
  <c r="B54" i="135"/>
  <c r="B53" i="135"/>
  <c r="F53" i="135" s="1"/>
  <c r="B52" i="135"/>
  <c r="F52" i="135" s="1"/>
  <c r="B51" i="135"/>
  <c r="F51" i="135" s="1"/>
  <c r="B50" i="135"/>
  <c r="D50" i="135" s="1"/>
  <c r="E42" i="135"/>
  <c r="C42" i="135"/>
  <c r="B41" i="135"/>
  <c r="F41" i="135" s="1"/>
  <c r="B40" i="135"/>
  <c r="D40" i="135" s="1"/>
  <c r="B39" i="135"/>
  <c r="B38" i="135"/>
  <c r="D38" i="135" s="1"/>
  <c r="B37" i="135"/>
  <c r="F37" i="135" s="1"/>
  <c r="B36" i="135"/>
  <c r="F36" i="135" s="1"/>
  <c r="B35" i="135"/>
  <c r="D35" i="135" s="1"/>
  <c r="B34" i="135"/>
  <c r="B33" i="135"/>
  <c r="B32" i="135"/>
  <c r="D32" i="135" s="1"/>
  <c r="B31" i="135"/>
  <c r="F31" i="135" s="1"/>
  <c r="B30" i="135"/>
  <c r="B29" i="135"/>
  <c r="F29" i="135" s="1"/>
  <c r="J21" i="135"/>
  <c r="G21" i="135"/>
  <c r="E21" i="135"/>
  <c r="C21" i="135"/>
  <c r="B20" i="135"/>
  <c r="H20" i="135" s="1"/>
  <c r="B19" i="135"/>
  <c r="F19" i="135" s="1"/>
  <c r="B18" i="135"/>
  <c r="H18" i="135" s="1"/>
  <c r="B17" i="135"/>
  <c r="K17" i="135" s="1"/>
  <c r="B16" i="135"/>
  <c r="H16" i="135" s="1"/>
  <c r="B15" i="135"/>
  <c r="F15" i="135" s="1"/>
  <c r="B14" i="135"/>
  <c r="D14" i="135" s="1"/>
  <c r="B13" i="135"/>
  <c r="H13" i="135" s="1"/>
  <c r="B12" i="135"/>
  <c r="H12" i="135" s="1"/>
  <c r="B11" i="135"/>
  <c r="F11" i="135" s="1"/>
  <c r="B10" i="135"/>
  <c r="D10" i="135" s="1"/>
  <c r="B9" i="135"/>
  <c r="F9" i="135" s="1"/>
  <c r="B8" i="135"/>
  <c r="F8" i="135" s="1"/>
  <c r="F58" i="135" l="1"/>
  <c r="B84" i="135"/>
  <c r="F84" i="135" s="1"/>
  <c r="F10" i="135"/>
  <c r="H10" i="135"/>
  <c r="D80" i="135"/>
  <c r="K15" i="135"/>
  <c r="D53" i="135"/>
  <c r="K10" i="135"/>
  <c r="D36" i="135"/>
  <c r="K18" i="135"/>
  <c r="F35" i="135"/>
  <c r="K16" i="135"/>
  <c r="F14" i="135"/>
  <c r="F40" i="135"/>
  <c r="F61" i="135"/>
  <c r="F71" i="135"/>
  <c r="K8" i="135"/>
  <c r="H14" i="135"/>
  <c r="K11" i="135"/>
  <c r="K14" i="135"/>
  <c r="D18" i="135"/>
  <c r="K20" i="135"/>
  <c r="D62" i="135"/>
  <c r="D72" i="135"/>
  <c r="H19" i="135"/>
  <c r="F18" i="135"/>
  <c r="D79" i="135"/>
  <c r="F50" i="135"/>
  <c r="D71" i="135"/>
  <c r="K19" i="135"/>
  <c r="H11" i="135"/>
  <c r="B42" i="135"/>
  <c r="D42" i="135" s="1"/>
  <c r="K12" i="135"/>
  <c r="H15" i="135"/>
  <c r="F32" i="135"/>
  <c r="D84" i="135"/>
  <c r="D30" i="135"/>
  <c r="D74" i="135"/>
  <c r="F30" i="135"/>
  <c r="F38" i="135"/>
  <c r="D41" i="135"/>
  <c r="D51" i="135"/>
  <c r="F56" i="135"/>
  <c r="D59" i="135"/>
  <c r="D77" i="135"/>
  <c r="F82" i="135"/>
  <c r="B21" i="135"/>
  <c r="D17" i="135"/>
  <c r="D8" i="135"/>
  <c r="D12" i="135"/>
  <c r="D16" i="135"/>
  <c r="H17" i="135"/>
  <c r="D20" i="135"/>
  <c r="D31" i="135"/>
  <c r="D57" i="135"/>
  <c r="D83" i="135"/>
  <c r="D13" i="135"/>
  <c r="F13" i="135"/>
  <c r="F17" i="135"/>
  <c r="H9" i="135"/>
  <c r="F12" i="135"/>
  <c r="F16" i="135"/>
  <c r="F20" i="135"/>
  <c r="D52" i="135"/>
  <c r="B63" i="135"/>
  <c r="D78" i="135"/>
  <c r="H8" i="135"/>
  <c r="K9" i="135"/>
  <c r="D11" i="135"/>
  <c r="K13" i="135"/>
  <c r="D15" i="135"/>
  <c r="D19" i="135"/>
  <c r="D29" i="135"/>
  <c r="D37" i="135"/>
  <c r="D73" i="135"/>
  <c r="D9" i="135"/>
  <c r="E42" i="131"/>
  <c r="C42" i="131"/>
  <c r="B42" i="131"/>
  <c r="E20" i="131"/>
  <c r="C20" i="131"/>
  <c r="B20" i="131"/>
  <c r="B50" i="130"/>
  <c r="B51" i="130"/>
  <c r="B52" i="130"/>
  <c r="F52" i="130" s="1"/>
  <c r="B53" i="130"/>
  <c r="F53" i="130" s="1"/>
  <c r="B54" i="130"/>
  <c r="F54" i="130" s="1"/>
  <c r="B55" i="130"/>
  <c r="F55" i="130" s="1"/>
  <c r="B56" i="130"/>
  <c r="F56" i="130" s="1"/>
  <c r="B57" i="130"/>
  <c r="D57" i="130" s="1"/>
  <c r="B58" i="130"/>
  <c r="D58" i="130" s="1"/>
  <c r="B59" i="130"/>
  <c r="B60" i="130"/>
  <c r="F60" i="130" s="1"/>
  <c r="B61" i="130"/>
  <c r="F61" i="130" s="1"/>
  <c r="B62" i="130"/>
  <c r="F62" i="130" s="1"/>
  <c r="E63" i="130"/>
  <c r="C63" i="130"/>
  <c r="F50" i="130"/>
  <c r="E42" i="130"/>
  <c r="C42" i="130"/>
  <c r="B41" i="130"/>
  <c r="F41" i="130" s="1"/>
  <c r="B40" i="130"/>
  <c r="D40" i="130" s="1"/>
  <c r="B39" i="130"/>
  <c r="F39" i="130" s="1"/>
  <c r="B38" i="130"/>
  <c r="D38" i="130" s="1"/>
  <c r="B37" i="130"/>
  <c r="F37" i="130" s="1"/>
  <c r="B36" i="130"/>
  <c r="F36" i="130" s="1"/>
  <c r="B35" i="130"/>
  <c r="F35" i="130" s="1"/>
  <c r="B34" i="130"/>
  <c r="B33" i="130"/>
  <c r="F33" i="130" s="1"/>
  <c r="B32" i="130"/>
  <c r="D32" i="130" s="1"/>
  <c r="B31" i="130"/>
  <c r="F31" i="130" s="1"/>
  <c r="B30" i="130"/>
  <c r="B29" i="130"/>
  <c r="H21" i="130"/>
  <c r="E21" i="130"/>
  <c r="C21" i="130"/>
  <c r="B20" i="130"/>
  <c r="I20" i="130" s="1"/>
  <c r="B19" i="130"/>
  <c r="F19" i="130" s="1"/>
  <c r="B18" i="130"/>
  <c r="I18" i="130" s="1"/>
  <c r="B17" i="130"/>
  <c r="D17" i="130" s="1"/>
  <c r="B16" i="130"/>
  <c r="D16" i="130" s="1"/>
  <c r="B15" i="130"/>
  <c r="I15" i="130" s="1"/>
  <c r="B14" i="130"/>
  <c r="B13" i="130"/>
  <c r="I13" i="130" s="1"/>
  <c r="B12" i="130"/>
  <c r="I12" i="130" s="1"/>
  <c r="B11" i="130"/>
  <c r="F11" i="130" s="1"/>
  <c r="B10" i="130"/>
  <c r="D10" i="130" s="1"/>
  <c r="B9" i="130"/>
  <c r="B8" i="130"/>
  <c r="J18" i="104"/>
  <c r="K13" i="104" s="1"/>
  <c r="K28" i="104"/>
  <c r="I31" i="104"/>
  <c r="I28" i="104"/>
  <c r="I27" i="104"/>
  <c r="C31" i="104"/>
  <c r="C29" i="104"/>
  <c r="C26" i="104"/>
  <c r="I30" i="104"/>
  <c r="F36" i="104"/>
  <c r="G29" i="104" s="1"/>
  <c r="D36" i="104"/>
  <c r="E28" i="104" s="1"/>
  <c r="B36" i="104"/>
  <c r="C28" i="104" s="1"/>
  <c r="C13" i="104"/>
  <c r="C10" i="104"/>
  <c r="C9" i="104"/>
  <c r="I10" i="104"/>
  <c r="F18" i="104"/>
  <c r="G9" i="104" s="1"/>
  <c r="D18" i="104"/>
  <c r="E9" i="104" s="1"/>
  <c r="B18" i="104"/>
  <c r="C12" i="104" s="1"/>
  <c r="B63" i="130" l="1"/>
  <c r="K14" i="104"/>
  <c r="I29" i="104"/>
  <c r="I25" i="104"/>
  <c r="I26" i="104"/>
  <c r="I12" i="104"/>
  <c r="I11" i="104"/>
  <c r="G26" i="104"/>
  <c r="G27" i="104"/>
  <c r="G31" i="104"/>
  <c r="G28" i="104"/>
  <c r="G30" i="104"/>
  <c r="G25" i="104"/>
  <c r="G11" i="104"/>
  <c r="G12" i="104"/>
  <c r="C25" i="104"/>
  <c r="C27" i="104"/>
  <c r="C30" i="104"/>
  <c r="C7" i="104"/>
  <c r="C11" i="104"/>
  <c r="C8" i="104"/>
  <c r="K25" i="104"/>
  <c r="K32" i="104"/>
  <c r="K29" i="104"/>
  <c r="K31" i="104"/>
  <c r="K33" i="104"/>
  <c r="K30" i="104"/>
  <c r="K34" i="104"/>
  <c r="K26" i="104"/>
  <c r="K27" i="104"/>
  <c r="K8" i="104"/>
  <c r="K10" i="104"/>
  <c r="K15" i="104"/>
  <c r="K11" i="104"/>
  <c r="K7" i="104"/>
  <c r="K16" i="104"/>
  <c r="K12" i="104"/>
  <c r="K9" i="104"/>
  <c r="I10" i="135"/>
  <c r="I18" i="135"/>
  <c r="I14" i="135"/>
  <c r="I15" i="135"/>
  <c r="F42" i="135"/>
  <c r="I19" i="135"/>
  <c r="I20" i="135"/>
  <c r="I11" i="135"/>
  <c r="I8" i="135"/>
  <c r="F63" i="135"/>
  <c r="I17" i="135"/>
  <c r="I9" i="135"/>
  <c r="D21" i="135"/>
  <c r="I13" i="135"/>
  <c r="K21" i="135"/>
  <c r="F21" i="135"/>
  <c r="I16" i="135"/>
  <c r="H21" i="135"/>
  <c r="I12" i="135"/>
  <c r="D63" i="135"/>
  <c r="I16" i="130"/>
  <c r="D13" i="130"/>
  <c r="F13" i="130"/>
  <c r="F38" i="130"/>
  <c r="D55" i="130"/>
  <c r="F32" i="130"/>
  <c r="B42" i="130"/>
  <c r="F42" i="130" s="1"/>
  <c r="D29" i="130"/>
  <c r="D60" i="130"/>
  <c r="F29" i="130"/>
  <c r="I19" i="130"/>
  <c r="D35" i="130"/>
  <c r="F40" i="130"/>
  <c r="D52" i="130"/>
  <c r="F10" i="130"/>
  <c r="G10" i="130" s="1"/>
  <c r="B21" i="130"/>
  <c r="F21" i="130" s="1"/>
  <c r="I11" i="130"/>
  <c r="F57" i="130"/>
  <c r="I10" i="130"/>
  <c r="F8" i="130"/>
  <c r="D31" i="130"/>
  <c r="I8" i="130"/>
  <c r="F12" i="130"/>
  <c r="F16" i="130"/>
  <c r="G16" i="130" s="1"/>
  <c r="F58" i="130"/>
  <c r="D18" i="130"/>
  <c r="D20" i="130"/>
  <c r="D36" i="130"/>
  <c r="D56" i="130"/>
  <c r="D39" i="130"/>
  <c r="I9" i="130"/>
  <c r="F9" i="130"/>
  <c r="F18" i="130"/>
  <c r="F20" i="130"/>
  <c r="D33" i="130"/>
  <c r="D53" i="130"/>
  <c r="F59" i="130"/>
  <c r="D59" i="130"/>
  <c r="D9" i="130"/>
  <c r="D50" i="130"/>
  <c r="D15" i="130"/>
  <c r="F15" i="130"/>
  <c r="F14" i="130"/>
  <c r="D14" i="130"/>
  <c r="G14" i="130" s="1"/>
  <c r="F34" i="130"/>
  <c r="D34" i="130"/>
  <c r="D41" i="130"/>
  <c r="D61" i="130"/>
  <c r="I17" i="130"/>
  <c r="F17" i="130"/>
  <c r="G17" i="130" s="1"/>
  <c r="D12" i="130"/>
  <c r="I14" i="130"/>
  <c r="D11" i="130"/>
  <c r="G11" i="130" s="1"/>
  <c r="D19" i="130"/>
  <c r="G19" i="130" s="1"/>
  <c r="D37" i="130"/>
  <c r="D54" i="130"/>
  <c r="D62" i="130"/>
  <c r="D8" i="130"/>
  <c r="E29" i="104"/>
  <c r="E30" i="104"/>
  <c r="E31" i="104"/>
  <c r="E25" i="104"/>
  <c r="E26" i="104"/>
  <c r="E27" i="104"/>
  <c r="I13" i="104"/>
  <c r="E10" i="104"/>
  <c r="E11" i="104"/>
  <c r="G10" i="104"/>
  <c r="G13" i="104"/>
  <c r="E12" i="104"/>
  <c r="E13" i="104"/>
  <c r="G8" i="104"/>
  <c r="I8" i="104"/>
  <c r="E7" i="104"/>
  <c r="E8" i="104"/>
  <c r="G7" i="104"/>
  <c r="I9" i="104"/>
  <c r="N46" i="117"/>
  <c r="O46" i="117" s="1"/>
  <c r="L46" i="117"/>
  <c r="M46" i="117" s="1"/>
  <c r="I46" i="117"/>
  <c r="G46" i="117"/>
  <c r="H46" i="117" s="1"/>
  <c r="E46" i="117"/>
  <c r="C46" i="117"/>
  <c r="D46" i="117" s="1"/>
  <c r="B46" i="117"/>
  <c r="J45" i="117"/>
  <c r="O45" i="117" s="1"/>
  <c r="F45" i="117"/>
  <c r="D45" i="117"/>
  <c r="C45" i="117"/>
  <c r="H45" i="117" s="1"/>
  <c r="J44" i="117"/>
  <c r="O44" i="117" s="1"/>
  <c r="F44" i="117"/>
  <c r="D44" i="117"/>
  <c r="C44" i="117"/>
  <c r="H44" i="117" s="1"/>
  <c r="J43" i="117"/>
  <c r="O43" i="117" s="1"/>
  <c r="F43" i="117"/>
  <c r="D43" i="117"/>
  <c r="C43" i="117"/>
  <c r="H43" i="117" s="1"/>
  <c r="J42" i="117"/>
  <c r="O42" i="117" s="1"/>
  <c r="F42" i="117"/>
  <c r="D42" i="117"/>
  <c r="C42" i="117"/>
  <c r="H42" i="117" s="1"/>
  <c r="J41" i="117"/>
  <c r="O41" i="117" s="1"/>
  <c r="F41" i="117"/>
  <c r="D41" i="117"/>
  <c r="C41" i="117"/>
  <c r="H41" i="117" s="1"/>
  <c r="J40" i="117"/>
  <c r="O40" i="117" s="1"/>
  <c r="F40" i="117"/>
  <c r="D40" i="117"/>
  <c r="C40" i="117"/>
  <c r="H40" i="117" s="1"/>
  <c r="J39" i="117"/>
  <c r="O39" i="117" s="1"/>
  <c r="F39" i="117"/>
  <c r="D39" i="117"/>
  <c r="C39" i="117"/>
  <c r="H39" i="117" s="1"/>
  <c r="J38" i="117"/>
  <c r="O38" i="117" s="1"/>
  <c r="F38" i="117"/>
  <c r="D38" i="117"/>
  <c r="C38" i="117"/>
  <c r="H38" i="117" s="1"/>
  <c r="J37" i="117"/>
  <c r="O37" i="117" s="1"/>
  <c r="F37" i="117"/>
  <c r="D37" i="117"/>
  <c r="C37" i="117"/>
  <c r="H37" i="117" s="1"/>
  <c r="J36" i="117"/>
  <c r="O36" i="117" s="1"/>
  <c r="F36" i="117"/>
  <c r="D36" i="117"/>
  <c r="C36" i="117"/>
  <c r="H36" i="117" s="1"/>
  <c r="J35" i="117"/>
  <c r="O35" i="117" s="1"/>
  <c r="F35" i="117"/>
  <c r="D35" i="117"/>
  <c r="C35" i="117"/>
  <c r="H35" i="117" s="1"/>
  <c r="J34" i="117"/>
  <c r="O34" i="117" s="1"/>
  <c r="F34" i="117"/>
  <c r="D34" i="117"/>
  <c r="C34" i="117"/>
  <c r="H34" i="117" s="1"/>
  <c r="J33" i="117"/>
  <c r="J46" i="117" s="1"/>
  <c r="K46" i="117" s="1"/>
  <c r="F33" i="117"/>
  <c r="D33" i="117"/>
  <c r="C33" i="117"/>
  <c r="H33" i="117" s="1"/>
  <c r="W40" i="128"/>
  <c r="N40" i="128"/>
  <c r="L40" i="128"/>
  <c r="J40" i="128"/>
  <c r="H40" i="128"/>
  <c r="F40" i="128"/>
  <c r="D40" i="128"/>
  <c r="S40" i="128" s="1"/>
  <c r="B40" i="128"/>
  <c r="W39" i="128"/>
  <c r="X39" i="128" s="1"/>
  <c r="S39" i="128"/>
  <c r="T39" i="128" s="1"/>
  <c r="P39" i="128"/>
  <c r="O39" i="128" s="1"/>
  <c r="X38" i="128"/>
  <c r="W38" i="128"/>
  <c r="T38" i="128"/>
  <c r="S38" i="128"/>
  <c r="P38" i="128"/>
  <c r="C38" i="128" s="1"/>
  <c r="O38" i="128"/>
  <c r="I38" i="128"/>
  <c r="G38" i="128"/>
  <c r="E38" i="128"/>
  <c r="W37" i="128"/>
  <c r="X37" i="128" s="1"/>
  <c r="S37" i="128"/>
  <c r="T37" i="128" s="1"/>
  <c r="P37" i="128"/>
  <c r="O37" i="128" s="1"/>
  <c r="X36" i="128"/>
  <c r="W36" i="128"/>
  <c r="T36" i="128"/>
  <c r="S36" i="128"/>
  <c r="P36" i="128"/>
  <c r="C36" i="128" s="1"/>
  <c r="O36" i="128"/>
  <c r="I36" i="128"/>
  <c r="G36" i="128"/>
  <c r="E36" i="128"/>
  <c r="W35" i="128"/>
  <c r="X35" i="128" s="1"/>
  <c r="S35" i="128"/>
  <c r="T35" i="128" s="1"/>
  <c r="P35" i="128"/>
  <c r="O35" i="128" s="1"/>
  <c r="X34" i="128"/>
  <c r="W34" i="128"/>
  <c r="T34" i="128"/>
  <c r="S34" i="128"/>
  <c r="P34" i="128"/>
  <c r="C34" i="128" s="1"/>
  <c r="O34" i="128"/>
  <c r="I34" i="128"/>
  <c r="G34" i="128"/>
  <c r="E34" i="128"/>
  <c r="W33" i="128"/>
  <c r="X33" i="128" s="1"/>
  <c r="S33" i="128"/>
  <c r="T33" i="128" s="1"/>
  <c r="P33" i="128"/>
  <c r="O33" i="128" s="1"/>
  <c r="X32" i="128"/>
  <c r="W32" i="128"/>
  <c r="T32" i="128"/>
  <c r="S32" i="128"/>
  <c r="P32" i="128"/>
  <c r="C32" i="128" s="1"/>
  <c r="O32" i="128"/>
  <c r="I32" i="128"/>
  <c r="G32" i="128"/>
  <c r="E32" i="128"/>
  <c r="W31" i="128"/>
  <c r="X31" i="128" s="1"/>
  <c r="S31" i="128"/>
  <c r="T31" i="128" s="1"/>
  <c r="P31" i="128"/>
  <c r="O31" i="128" s="1"/>
  <c r="X30" i="128"/>
  <c r="W30" i="128"/>
  <c r="T30" i="128"/>
  <c r="S30" i="128"/>
  <c r="P30" i="128"/>
  <c r="C30" i="128" s="1"/>
  <c r="O30" i="128"/>
  <c r="I30" i="128"/>
  <c r="G30" i="128"/>
  <c r="E30" i="128"/>
  <c r="W29" i="128"/>
  <c r="X29" i="128" s="1"/>
  <c r="S29" i="128"/>
  <c r="T29" i="128" s="1"/>
  <c r="P29" i="128"/>
  <c r="O29" i="128" s="1"/>
  <c r="X28" i="128"/>
  <c r="W28" i="128"/>
  <c r="T28" i="128"/>
  <c r="S28" i="128"/>
  <c r="P28" i="128"/>
  <c r="C28" i="128" s="1"/>
  <c r="O28" i="128"/>
  <c r="I28" i="128"/>
  <c r="G28" i="128"/>
  <c r="E28" i="128"/>
  <c r="W27" i="128"/>
  <c r="X27" i="128" s="1"/>
  <c r="S27" i="128"/>
  <c r="T27" i="128" s="1"/>
  <c r="P27" i="128"/>
  <c r="O27" i="128" s="1"/>
  <c r="N20" i="128"/>
  <c r="L20" i="128"/>
  <c r="J20" i="128"/>
  <c r="H20" i="128"/>
  <c r="F20" i="128"/>
  <c r="D20" i="128"/>
  <c r="B20" i="128"/>
  <c r="W20" i="128" s="1"/>
  <c r="W19" i="128"/>
  <c r="X19" i="128" s="1"/>
  <c r="T19" i="128"/>
  <c r="S19" i="128"/>
  <c r="P19" i="128"/>
  <c r="I19" i="128" s="1"/>
  <c r="O19" i="128"/>
  <c r="M19" i="128"/>
  <c r="K19" i="128"/>
  <c r="G19" i="128"/>
  <c r="E19" i="128"/>
  <c r="W18" i="128"/>
  <c r="X18" i="128" s="1"/>
  <c r="S18" i="128"/>
  <c r="T18" i="128" s="1"/>
  <c r="P18" i="128"/>
  <c r="K18" i="128" s="1"/>
  <c r="O18" i="128"/>
  <c r="M18" i="128"/>
  <c r="I18" i="128"/>
  <c r="G18" i="128"/>
  <c r="E18" i="128"/>
  <c r="C18" i="128"/>
  <c r="W17" i="128"/>
  <c r="X17" i="128" s="1"/>
  <c r="T17" i="128"/>
  <c r="S17" i="128"/>
  <c r="P17" i="128"/>
  <c r="I17" i="128" s="1"/>
  <c r="O17" i="128"/>
  <c r="M17" i="128"/>
  <c r="K17" i="128"/>
  <c r="G17" i="128"/>
  <c r="E17" i="128"/>
  <c r="W16" i="128"/>
  <c r="X16" i="128" s="1"/>
  <c r="S16" i="128"/>
  <c r="T16" i="128" s="1"/>
  <c r="P16" i="128"/>
  <c r="K16" i="128" s="1"/>
  <c r="O16" i="128"/>
  <c r="M16" i="128"/>
  <c r="I16" i="128"/>
  <c r="G16" i="128"/>
  <c r="E16" i="128"/>
  <c r="C16" i="128"/>
  <c r="W15" i="128"/>
  <c r="X15" i="128" s="1"/>
  <c r="T15" i="128"/>
  <c r="S15" i="128"/>
  <c r="P15" i="128"/>
  <c r="I15" i="128" s="1"/>
  <c r="O15" i="128"/>
  <c r="M15" i="128"/>
  <c r="K15" i="128"/>
  <c r="E15" i="128"/>
  <c r="W14" i="128"/>
  <c r="X14" i="128" s="1"/>
  <c r="S14" i="128"/>
  <c r="T14" i="128" s="1"/>
  <c r="P14" i="128"/>
  <c r="K14" i="128" s="1"/>
  <c r="O14" i="128"/>
  <c r="M14" i="128"/>
  <c r="I14" i="128"/>
  <c r="G14" i="128"/>
  <c r="E14" i="128"/>
  <c r="C14" i="128"/>
  <c r="W13" i="128"/>
  <c r="X13" i="128" s="1"/>
  <c r="T13" i="128"/>
  <c r="S13" i="128"/>
  <c r="P13" i="128"/>
  <c r="I13" i="128" s="1"/>
  <c r="O13" i="128"/>
  <c r="M13" i="128"/>
  <c r="K13" i="128"/>
  <c r="E13" i="128"/>
  <c r="W12" i="128"/>
  <c r="X12" i="128" s="1"/>
  <c r="S12" i="128"/>
  <c r="T12" i="128" s="1"/>
  <c r="P12" i="128"/>
  <c r="K12" i="128" s="1"/>
  <c r="O12" i="128"/>
  <c r="M12" i="128"/>
  <c r="I12" i="128"/>
  <c r="G12" i="128"/>
  <c r="E12" i="128"/>
  <c r="C12" i="128"/>
  <c r="W11" i="128"/>
  <c r="X11" i="128" s="1"/>
  <c r="T11" i="128"/>
  <c r="S11" i="128"/>
  <c r="P11" i="128"/>
  <c r="I11" i="128" s="1"/>
  <c r="O11" i="128"/>
  <c r="M11" i="128"/>
  <c r="K11" i="128"/>
  <c r="E11" i="128"/>
  <c r="W10" i="128"/>
  <c r="X10" i="128" s="1"/>
  <c r="S10" i="128"/>
  <c r="T10" i="128" s="1"/>
  <c r="P10" i="128"/>
  <c r="K10" i="128" s="1"/>
  <c r="O10" i="128"/>
  <c r="M10" i="128"/>
  <c r="I10" i="128"/>
  <c r="G10" i="128"/>
  <c r="E10" i="128"/>
  <c r="C10" i="128"/>
  <c r="W9" i="128"/>
  <c r="X9" i="128" s="1"/>
  <c r="T9" i="128"/>
  <c r="S9" i="128"/>
  <c r="P9" i="128"/>
  <c r="I9" i="128" s="1"/>
  <c r="O9" i="128"/>
  <c r="M9" i="128"/>
  <c r="K9" i="128"/>
  <c r="E9" i="128"/>
  <c r="W8" i="128"/>
  <c r="X8" i="128" s="1"/>
  <c r="S8" i="128"/>
  <c r="T8" i="128" s="1"/>
  <c r="P8" i="128"/>
  <c r="K8" i="128" s="1"/>
  <c r="O8" i="128"/>
  <c r="M8" i="128"/>
  <c r="I8" i="128"/>
  <c r="G8" i="128"/>
  <c r="E8" i="128"/>
  <c r="C8" i="128"/>
  <c r="W7" i="128"/>
  <c r="X7" i="128" s="1"/>
  <c r="T7" i="128"/>
  <c r="S7" i="128"/>
  <c r="P7" i="128"/>
  <c r="I7" i="128" s="1"/>
  <c r="O7" i="128"/>
  <c r="M7" i="128"/>
  <c r="K7" i="128"/>
  <c r="E7" i="128"/>
  <c r="S40" i="126"/>
  <c r="N40" i="126"/>
  <c r="L40" i="126"/>
  <c r="J40" i="126"/>
  <c r="H40" i="126"/>
  <c r="F40" i="126"/>
  <c r="G40" i="126" s="1"/>
  <c r="D40" i="126"/>
  <c r="E40" i="126" s="1"/>
  <c r="B40" i="126"/>
  <c r="T39" i="126"/>
  <c r="S39" i="126"/>
  <c r="P39" i="126"/>
  <c r="G39" i="126" s="1"/>
  <c r="O39" i="126"/>
  <c r="M39" i="126"/>
  <c r="K39" i="126"/>
  <c r="I39" i="126"/>
  <c r="E39" i="126"/>
  <c r="S38" i="126"/>
  <c r="T38" i="126" s="1"/>
  <c r="P38" i="126"/>
  <c r="K38" i="126" s="1"/>
  <c r="T37" i="126"/>
  <c r="S37" i="126"/>
  <c r="P37" i="126"/>
  <c r="O37" i="126" s="1"/>
  <c r="E37" i="126"/>
  <c r="T36" i="126"/>
  <c r="S36" i="126"/>
  <c r="P36" i="126"/>
  <c r="C36" i="126" s="1"/>
  <c r="K36" i="126"/>
  <c r="I36" i="126"/>
  <c r="G36" i="126"/>
  <c r="E36" i="126"/>
  <c r="T35" i="126"/>
  <c r="S35" i="126"/>
  <c r="P35" i="126"/>
  <c r="C35" i="126" s="1"/>
  <c r="O35" i="126"/>
  <c r="M35" i="126"/>
  <c r="K35" i="126"/>
  <c r="I35" i="126"/>
  <c r="G35" i="126"/>
  <c r="E35" i="126"/>
  <c r="S34" i="126"/>
  <c r="T34" i="126" s="1"/>
  <c r="P34" i="126"/>
  <c r="I34" i="126" s="1"/>
  <c r="K34" i="126"/>
  <c r="T33" i="126"/>
  <c r="S33" i="126"/>
  <c r="P33" i="126"/>
  <c r="M33" i="126" s="1"/>
  <c r="O33" i="126"/>
  <c r="E33" i="126"/>
  <c r="S32" i="126"/>
  <c r="T32" i="126" s="1"/>
  <c r="P32" i="126"/>
  <c r="O32" i="126" s="1"/>
  <c r="K32" i="126"/>
  <c r="I32" i="126"/>
  <c r="G32" i="126"/>
  <c r="E32" i="126"/>
  <c r="C32" i="126"/>
  <c r="T31" i="126"/>
  <c r="S31" i="126"/>
  <c r="P31" i="126"/>
  <c r="C31" i="126" s="1"/>
  <c r="O31" i="126"/>
  <c r="M31" i="126"/>
  <c r="K31" i="126"/>
  <c r="I31" i="126"/>
  <c r="G31" i="126"/>
  <c r="E31" i="126"/>
  <c r="S30" i="126"/>
  <c r="T30" i="126" s="1"/>
  <c r="P30" i="126"/>
  <c r="I30" i="126" s="1"/>
  <c r="K30" i="126"/>
  <c r="T29" i="126"/>
  <c r="S29" i="126"/>
  <c r="P29" i="126"/>
  <c r="M29" i="126" s="1"/>
  <c r="O29" i="126"/>
  <c r="E29" i="126"/>
  <c r="C29" i="126"/>
  <c r="S28" i="126"/>
  <c r="T28" i="126" s="1"/>
  <c r="P28" i="126"/>
  <c r="O28" i="126" s="1"/>
  <c r="K28" i="126"/>
  <c r="I28" i="126"/>
  <c r="G28" i="126"/>
  <c r="E28" i="126"/>
  <c r="C28" i="126"/>
  <c r="T27" i="126"/>
  <c r="S27" i="126"/>
  <c r="P27" i="126"/>
  <c r="P40" i="126" s="1"/>
  <c r="O27" i="126"/>
  <c r="M27" i="126"/>
  <c r="K27" i="126"/>
  <c r="I27" i="126"/>
  <c r="G27" i="126"/>
  <c r="E27" i="126"/>
  <c r="S20" i="126"/>
  <c r="N20" i="126"/>
  <c r="L20" i="126"/>
  <c r="J20" i="126"/>
  <c r="H20" i="126"/>
  <c r="F20" i="126"/>
  <c r="D20" i="126"/>
  <c r="B20" i="126"/>
  <c r="S19" i="126"/>
  <c r="T19" i="126" s="1"/>
  <c r="P19" i="126"/>
  <c r="K19" i="126" s="1"/>
  <c r="M19" i="126"/>
  <c r="C19" i="126"/>
  <c r="S18" i="126"/>
  <c r="T18" i="126" s="1"/>
  <c r="P18" i="126"/>
  <c r="O18" i="126" s="1"/>
  <c r="T17" i="126"/>
  <c r="S17" i="126"/>
  <c r="P17" i="126"/>
  <c r="O17" i="126"/>
  <c r="M17" i="126"/>
  <c r="K17" i="126"/>
  <c r="I17" i="126"/>
  <c r="G17" i="126"/>
  <c r="E17" i="126"/>
  <c r="C17" i="126"/>
  <c r="S16" i="126"/>
  <c r="T16" i="126" s="1"/>
  <c r="P16" i="126"/>
  <c r="G16" i="126" s="1"/>
  <c r="O16" i="126"/>
  <c r="M16" i="126"/>
  <c r="K16" i="126"/>
  <c r="I16" i="126"/>
  <c r="S15" i="126"/>
  <c r="T15" i="126" s="1"/>
  <c r="P15" i="126"/>
  <c r="K15" i="126" s="1"/>
  <c r="O15" i="126"/>
  <c r="M15" i="126"/>
  <c r="S14" i="126"/>
  <c r="T14" i="126" s="1"/>
  <c r="P14" i="126"/>
  <c r="O14" i="126" s="1"/>
  <c r="T13" i="126"/>
  <c r="S13" i="126"/>
  <c r="P13" i="126"/>
  <c r="O13" i="126"/>
  <c r="M13" i="126"/>
  <c r="K13" i="126"/>
  <c r="I13" i="126"/>
  <c r="G13" i="126"/>
  <c r="E13" i="126"/>
  <c r="C13" i="126"/>
  <c r="S12" i="126"/>
  <c r="T12" i="126" s="1"/>
  <c r="P12" i="126"/>
  <c r="G12" i="126" s="1"/>
  <c r="O12" i="126"/>
  <c r="M12" i="126"/>
  <c r="K12" i="126"/>
  <c r="I12" i="126"/>
  <c r="S11" i="126"/>
  <c r="T11" i="126" s="1"/>
  <c r="P11" i="126"/>
  <c r="K11" i="126" s="1"/>
  <c r="O11" i="126"/>
  <c r="M11" i="126"/>
  <c r="S10" i="126"/>
  <c r="T10" i="126" s="1"/>
  <c r="P10" i="126"/>
  <c r="O10" i="126" s="1"/>
  <c r="T9" i="126"/>
  <c r="S9" i="126"/>
  <c r="P9" i="126"/>
  <c r="O9" i="126"/>
  <c r="M9" i="126"/>
  <c r="K9" i="126"/>
  <c r="I9" i="126"/>
  <c r="G9" i="126"/>
  <c r="E9" i="126"/>
  <c r="C9" i="126"/>
  <c r="S8" i="126"/>
  <c r="T8" i="126" s="1"/>
  <c r="P8" i="126"/>
  <c r="G8" i="126" s="1"/>
  <c r="O8" i="126"/>
  <c r="M8" i="126"/>
  <c r="K8" i="126"/>
  <c r="I8" i="126"/>
  <c r="S7" i="126"/>
  <c r="T7" i="126" s="1"/>
  <c r="P7" i="126"/>
  <c r="K7" i="126" s="1"/>
  <c r="O7" i="126"/>
  <c r="M7" i="126"/>
  <c r="S40" i="124"/>
  <c r="T40" i="124" s="1"/>
  <c r="P40" i="124"/>
  <c r="O40" i="124" s="1"/>
  <c r="N40" i="124"/>
  <c r="L40" i="124"/>
  <c r="J40" i="124"/>
  <c r="K40" i="124" s="1"/>
  <c r="H40" i="124"/>
  <c r="I40" i="124" s="1"/>
  <c r="F40" i="124"/>
  <c r="D40" i="124"/>
  <c r="B40" i="124"/>
  <c r="C40" i="124" s="1"/>
  <c r="S39" i="124"/>
  <c r="T39" i="124" s="1"/>
  <c r="P39" i="124"/>
  <c r="O39" i="124" s="1"/>
  <c r="E39" i="124"/>
  <c r="C39" i="124"/>
  <c r="S38" i="124"/>
  <c r="T38" i="124" s="1"/>
  <c r="P38" i="124"/>
  <c r="O38" i="124" s="1"/>
  <c r="I38" i="124"/>
  <c r="G38" i="124"/>
  <c r="E38" i="124"/>
  <c r="C38" i="124"/>
  <c r="T37" i="124"/>
  <c r="S37" i="124"/>
  <c r="P37" i="124"/>
  <c r="C37" i="124" s="1"/>
  <c r="O37" i="124"/>
  <c r="M37" i="124"/>
  <c r="K37" i="124"/>
  <c r="I37" i="124"/>
  <c r="G37" i="124"/>
  <c r="E37" i="124"/>
  <c r="S36" i="124"/>
  <c r="T36" i="124" s="1"/>
  <c r="P36" i="124"/>
  <c r="M36" i="124" s="1"/>
  <c r="O36" i="124"/>
  <c r="K36" i="124"/>
  <c r="S35" i="124"/>
  <c r="T35" i="124" s="1"/>
  <c r="P35" i="124"/>
  <c r="M35" i="124" s="1"/>
  <c r="O35" i="124"/>
  <c r="E35" i="124"/>
  <c r="C35" i="124"/>
  <c r="S34" i="124"/>
  <c r="T34" i="124" s="1"/>
  <c r="P34" i="124"/>
  <c r="O34" i="124" s="1"/>
  <c r="I34" i="124"/>
  <c r="G34" i="124"/>
  <c r="E34" i="124"/>
  <c r="C34" i="124"/>
  <c r="T33" i="124"/>
  <c r="S33" i="124"/>
  <c r="P33" i="124"/>
  <c r="C33" i="124" s="1"/>
  <c r="O33" i="124"/>
  <c r="M33" i="124"/>
  <c r="K33" i="124"/>
  <c r="I33" i="124"/>
  <c r="G33" i="124"/>
  <c r="E33" i="124"/>
  <c r="S32" i="124"/>
  <c r="T32" i="124" s="1"/>
  <c r="P32" i="124"/>
  <c r="M32" i="124" s="1"/>
  <c r="O32" i="124"/>
  <c r="K32" i="124"/>
  <c r="S31" i="124"/>
  <c r="T31" i="124" s="1"/>
  <c r="P31" i="124"/>
  <c r="M31" i="124" s="1"/>
  <c r="O31" i="124"/>
  <c r="E31" i="124"/>
  <c r="C31" i="124"/>
  <c r="S30" i="124"/>
  <c r="T30" i="124" s="1"/>
  <c r="P30" i="124"/>
  <c r="O30" i="124" s="1"/>
  <c r="I30" i="124"/>
  <c r="G30" i="124"/>
  <c r="E30" i="124"/>
  <c r="C30" i="124"/>
  <c r="T29" i="124"/>
  <c r="S29" i="124"/>
  <c r="P29" i="124"/>
  <c r="C29" i="124" s="1"/>
  <c r="O29" i="124"/>
  <c r="M29" i="124"/>
  <c r="K29" i="124"/>
  <c r="I29" i="124"/>
  <c r="G29" i="124"/>
  <c r="E29" i="124"/>
  <c r="S28" i="124"/>
  <c r="T28" i="124" s="1"/>
  <c r="P28" i="124"/>
  <c r="M28" i="124" s="1"/>
  <c r="O28" i="124"/>
  <c r="K28" i="124"/>
  <c r="S27" i="124"/>
  <c r="T27" i="124" s="1"/>
  <c r="P27" i="124"/>
  <c r="M27" i="124" s="1"/>
  <c r="O27" i="124"/>
  <c r="C27" i="124"/>
  <c r="S20" i="124"/>
  <c r="N20" i="124"/>
  <c r="L20" i="124"/>
  <c r="J20" i="124"/>
  <c r="H20" i="124"/>
  <c r="F20" i="124"/>
  <c r="D20" i="124"/>
  <c r="B20" i="124"/>
  <c r="T19" i="124"/>
  <c r="S19" i="124"/>
  <c r="P19" i="124"/>
  <c r="O19" i="124"/>
  <c r="M19" i="124"/>
  <c r="K19" i="124"/>
  <c r="I19" i="124"/>
  <c r="G19" i="124"/>
  <c r="E19" i="124"/>
  <c r="C19" i="124"/>
  <c r="S18" i="124"/>
  <c r="T18" i="124" s="1"/>
  <c r="P18" i="124"/>
  <c r="E18" i="124" s="1"/>
  <c r="O18" i="124"/>
  <c r="M18" i="124"/>
  <c r="K18" i="124"/>
  <c r="I18" i="124"/>
  <c r="G18" i="124"/>
  <c r="S17" i="124"/>
  <c r="T17" i="124" s="1"/>
  <c r="P17" i="124"/>
  <c r="O17" i="124" s="1"/>
  <c r="T16" i="124"/>
  <c r="S16" i="124"/>
  <c r="P16" i="124"/>
  <c r="C16" i="124" s="1"/>
  <c r="E16" i="124"/>
  <c r="T15" i="124"/>
  <c r="S15" i="124"/>
  <c r="P15" i="124"/>
  <c r="O15" i="124"/>
  <c r="M15" i="124"/>
  <c r="K15" i="124"/>
  <c r="I15" i="124"/>
  <c r="G15" i="124"/>
  <c r="E15" i="124"/>
  <c r="C15" i="124"/>
  <c r="S14" i="124"/>
  <c r="T14" i="124" s="1"/>
  <c r="P14" i="124"/>
  <c r="E14" i="124" s="1"/>
  <c r="O14" i="124"/>
  <c r="M14" i="124"/>
  <c r="K14" i="124"/>
  <c r="I14" i="124"/>
  <c r="G14" i="124"/>
  <c r="S13" i="124"/>
  <c r="T13" i="124" s="1"/>
  <c r="P13" i="124"/>
  <c r="O13" i="124" s="1"/>
  <c r="T12" i="124"/>
  <c r="S12" i="124"/>
  <c r="P12" i="124"/>
  <c r="C12" i="124" s="1"/>
  <c r="E12" i="124"/>
  <c r="T11" i="124"/>
  <c r="S11" i="124"/>
  <c r="P11" i="124"/>
  <c r="O11" i="124"/>
  <c r="M11" i="124"/>
  <c r="K11" i="124"/>
  <c r="I11" i="124"/>
  <c r="G11" i="124"/>
  <c r="E11" i="124"/>
  <c r="C11" i="124"/>
  <c r="S10" i="124"/>
  <c r="T10" i="124" s="1"/>
  <c r="P10" i="124"/>
  <c r="E10" i="124" s="1"/>
  <c r="O10" i="124"/>
  <c r="M10" i="124"/>
  <c r="K10" i="124"/>
  <c r="I10" i="124"/>
  <c r="G10" i="124"/>
  <c r="S9" i="124"/>
  <c r="T9" i="124" s="1"/>
  <c r="P9" i="124"/>
  <c r="O9" i="124" s="1"/>
  <c r="T8" i="124"/>
  <c r="S8" i="124"/>
  <c r="P8" i="124"/>
  <c r="C8" i="124" s="1"/>
  <c r="E8" i="124"/>
  <c r="T7" i="124"/>
  <c r="S7" i="124"/>
  <c r="P7" i="124"/>
  <c r="O7" i="124"/>
  <c r="M7" i="124"/>
  <c r="K7" i="124"/>
  <c r="I7" i="124"/>
  <c r="G7" i="124"/>
  <c r="E7" i="124"/>
  <c r="C7" i="124"/>
  <c r="G36" i="104" l="1"/>
  <c r="C36" i="104"/>
  <c r="C18" i="104"/>
  <c r="K36" i="104"/>
  <c r="K18" i="104"/>
  <c r="I21" i="135"/>
  <c r="G9" i="130"/>
  <c r="G12" i="130"/>
  <c r="I21" i="130"/>
  <c r="D42" i="130"/>
  <c r="G13" i="130"/>
  <c r="D21" i="130"/>
  <c r="G21" i="130" s="1"/>
  <c r="G20" i="130"/>
  <c r="G8" i="130"/>
  <c r="D63" i="130"/>
  <c r="G18" i="130"/>
  <c r="G15" i="130"/>
  <c r="F63" i="130"/>
  <c r="E36" i="104"/>
  <c r="E18" i="104"/>
  <c r="G18" i="104"/>
  <c r="K33" i="117"/>
  <c r="K34" i="117"/>
  <c r="K35" i="117"/>
  <c r="K36" i="117"/>
  <c r="K37" i="117"/>
  <c r="K38" i="117"/>
  <c r="K39" i="117"/>
  <c r="K40" i="117"/>
  <c r="K41" i="117"/>
  <c r="K42" i="117"/>
  <c r="K43" i="117"/>
  <c r="K44" i="117"/>
  <c r="K45" i="117"/>
  <c r="M33" i="117"/>
  <c r="M34" i="117"/>
  <c r="M35" i="117"/>
  <c r="M36" i="117"/>
  <c r="M37" i="117"/>
  <c r="M38" i="117"/>
  <c r="M39" i="117"/>
  <c r="M40" i="117"/>
  <c r="M41" i="117"/>
  <c r="M42" i="117"/>
  <c r="M43" i="117"/>
  <c r="M44" i="117"/>
  <c r="M45" i="117"/>
  <c r="F46" i="117"/>
  <c r="O33" i="117"/>
  <c r="X40" i="128"/>
  <c r="T40" i="128"/>
  <c r="I40" i="128"/>
  <c r="O40" i="128"/>
  <c r="C27" i="128"/>
  <c r="K28" i="128"/>
  <c r="C29" i="128"/>
  <c r="K30" i="128"/>
  <c r="C31" i="128"/>
  <c r="K32" i="128"/>
  <c r="C33" i="128"/>
  <c r="K34" i="128"/>
  <c r="C35" i="128"/>
  <c r="K36" i="128"/>
  <c r="C37" i="128"/>
  <c r="K38" i="128"/>
  <c r="C39" i="128"/>
  <c r="C7" i="128"/>
  <c r="C9" i="128"/>
  <c r="C11" i="128"/>
  <c r="C13" i="128"/>
  <c r="C15" i="128"/>
  <c r="C17" i="128"/>
  <c r="C19" i="128"/>
  <c r="E27" i="128"/>
  <c r="M28" i="128"/>
  <c r="E29" i="128"/>
  <c r="M30" i="128"/>
  <c r="E31" i="128"/>
  <c r="M32" i="128"/>
  <c r="E33" i="128"/>
  <c r="M34" i="128"/>
  <c r="E35" i="128"/>
  <c r="M36" i="128"/>
  <c r="E37" i="128"/>
  <c r="M38" i="128"/>
  <c r="E39" i="128"/>
  <c r="G37" i="128"/>
  <c r="P40" i="128"/>
  <c r="G31" i="128"/>
  <c r="G33" i="128"/>
  <c r="G35" i="128"/>
  <c r="G39" i="128"/>
  <c r="G7" i="128"/>
  <c r="G9" i="128"/>
  <c r="G13" i="128"/>
  <c r="G15" i="128"/>
  <c r="G27" i="128"/>
  <c r="G29" i="128"/>
  <c r="G11" i="128"/>
  <c r="P20" i="128"/>
  <c r="I27" i="128"/>
  <c r="I29" i="128"/>
  <c r="I31" i="128"/>
  <c r="I33" i="128"/>
  <c r="I35" i="128"/>
  <c r="I37" i="128"/>
  <c r="I39" i="128"/>
  <c r="S20" i="128"/>
  <c r="T20" i="128" s="1"/>
  <c r="K27" i="128"/>
  <c r="K29" i="128"/>
  <c r="K31" i="128"/>
  <c r="K33" i="128"/>
  <c r="K35" i="128"/>
  <c r="K37" i="128"/>
  <c r="K39" i="128"/>
  <c r="M27" i="128"/>
  <c r="M29" i="128"/>
  <c r="M31" i="128"/>
  <c r="M33" i="128"/>
  <c r="M35" i="128"/>
  <c r="M37" i="128"/>
  <c r="M39" i="128"/>
  <c r="M40" i="126"/>
  <c r="O40" i="126"/>
  <c r="T20" i="126"/>
  <c r="O20" i="126"/>
  <c r="I40" i="126"/>
  <c r="K40" i="126"/>
  <c r="C40" i="126"/>
  <c r="T40" i="126"/>
  <c r="C10" i="126"/>
  <c r="C14" i="126"/>
  <c r="C18" i="126"/>
  <c r="O19" i="126"/>
  <c r="M30" i="126"/>
  <c r="M34" i="126"/>
  <c r="M38" i="126"/>
  <c r="E14" i="126"/>
  <c r="E18" i="126"/>
  <c r="O30" i="126"/>
  <c r="C33" i="126"/>
  <c r="O34" i="126"/>
  <c r="C37" i="126"/>
  <c r="O38" i="126"/>
  <c r="G14" i="126"/>
  <c r="C15" i="126"/>
  <c r="G18" i="126"/>
  <c r="P20" i="126"/>
  <c r="E10" i="126"/>
  <c r="C7" i="126"/>
  <c r="E11" i="126"/>
  <c r="I14" i="126"/>
  <c r="E19" i="126"/>
  <c r="G29" i="126"/>
  <c r="C30" i="126"/>
  <c r="G33" i="126"/>
  <c r="C34" i="126"/>
  <c r="G37" i="126"/>
  <c r="C38" i="126"/>
  <c r="K18" i="126"/>
  <c r="G19" i="126"/>
  <c r="M28" i="126"/>
  <c r="I29" i="126"/>
  <c r="E30" i="126"/>
  <c r="M32" i="126"/>
  <c r="I33" i="126"/>
  <c r="E34" i="126"/>
  <c r="M36" i="126"/>
  <c r="I37" i="126"/>
  <c r="E38" i="126"/>
  <c r="E7" i="126"/>
  <c r="I10" i="126"/>
  <c r="G7" i="126"/>
  <c r="K14" i="126"/>
  <c r="G15" i="126"/>
  <c r="C16" i="126"/>
  <c r="I7" i="126"/>
  <c r="E8" i="126"/>
  <c r="M10" i="126"/>
  <c r="I11" i="126"/>
  <c r="E12" i="126"/>
  <c r="M14" i="126"/>
  <c r="I15" i="126"/>
  <c r="E16" i="126"/>
  <c r="M18" i="126"/>
  <c r="I19" i="126"/>
  <c r="C27" i="126"/>
  <c r="K29" i="126"/>
  <c r="G30" i="126"/>
  <c r="K33" i="126"/>
  <c r="G34" i="126"/>
  <c r="O36" i="126"/>
  <c r="K37" i="126"/>
  <c r="G38" i="126"/>
  <c r="C39" i="126"/>
  <c r="G10" i="126"/>
  <c r="C11" i="126"/>
  <c r="E15" i="126"/>
  <c r="I18" i="126"/>
  <c r="C8" i="126"/>
  <c r="K10" i="126"/>
  <c r="G11" i="126"/>
  <c r="C12" i="126"/>
  <c r="M37" i="126"/>
  <c r="I38" i="126"/>
  <c r="G20" i="124"/>
  <c r="M20" i="124"/>
  <c r="E20" i="124"/>
  <c r="C9" i="124"/>
  <c r="G16" i="124"/>
  <c r="I8" i="124"/>
  <c r="E9" i="124"/>
  <c r="I12" i="124"/>
  <c r="E13" i="124"/>
  <c r="I16" i="124"/>
  <c r="E17" i="124"/>
  <c r="C28" i="124"/>
  <c r="G31" i="124"/>
  <c r="G35" i="124"/>
  <c r="G39" i="124"/>
  <c r="K8" i="124"/>
  <c r="G8" i="124"/>
  <c r="G12" i="124"/>
  <c r="E27" i="124"/>
  <c r="G27" i="124"/>
  <c r="K30" i="124"/>
  <c r="C32" i="124"/>
  <c r="K34" i="124"/>
  <c r="C36" i="124"/>
  <c r="K38" i="124"/>
  <c r="G9" i="124"/>
  <c r="C10" i="124"/>
  <c r="K12" i="124"/>
  <c r="G13" i="124"/>
  <c r="C14" i="124"/>
  <c r="K16" i="124"/>
  <c r="G17" i="124"/>
  <c r="C18" i="124"/>
  <c r="I27" i="124"/>
  <c r="E28" i="124"/>
  <c r="M30" i="124"/>
  <c r="I31" i="124"/>
  <c r="E32" i="124"/>
  <c r="M34" i="124"/>
  <c r="I35" i="124"/>
  <c r="E36" i="124"/>
  <c r="M38" i="124"/>
  <c r="I39" i="124"/>
  <c r="M8" i="124"/>
  <c r="I9" i="124"/>
  <c r="M12" i="124"/>
  <c r="I13" i="124"/>
  <c r="M16" i="124"/>
  <c r="I17" i="124"/>
  <c r="K27" i="124"/>
  <c r="G28" i="124"/>
  <c r="K31" i="124"/>
  <c r="G32" i="124"/>
  <c r="K35" i="124"/>
  <c r="G36" i="124"/>
  <c r="K39" i="124"/>
  <c r="C13" i="124"/>
  <c r="C17" i="124"/>
  <c r="O8" i="124"/>
  <c r="K9" i="124"/>
  <c r="O12" i="124"/>
  <c r="K13" i="124"/>
  <c r="O16" i="124"/>
  <c r="K17" i="124"/>
  <c r="P20" i="124"/>
  <c r="T20" i="124" s="1"/>
  <c r="I28" i="124"/>
  <c r="I32" i="124"/>
  <c r="I36" i="124"/>
  <c r="M39" i="124"/>
  <c r="E40" i="124"/>
  <c r="M40" i="124"/>
  <c r="M13" i="124"/>
  <c r="M17" i="124"/>
  <c r="M9" i="124"/>
  <c r="G40" i="124"/>
  <c r="O20" i="128" l="1"/>
  <c r="G20" i="128"/>
  <c r="X20" i="128"/>
  <c r="C20" i="128"/>
  <c r="I20" i="128"/>
  <c r="M20" i="128"/>
  <c r="K40" i="128"/>
  <c r="C40" i="128"/>
  <c r="M40" i="128"/>
  <c r="E40" i="128"/>
  <c r="E20" i="128"/>
  <c r="G40" i="128"/>
  <c r="K20" i="128"/>
  <c r="M20" i="126"/>
  <c r="E20" i="126"/>
  <c r="K20" i="126"/>
  <c r="I20" i="126"/>
  <c r="G20" i="126"/>
  <c r="C20" i="126"/>
  <c r="C20" i="124"/>
  <c r="I20" i="124"/>
  <c r="K20" i="124"/>
  <c r="O20" i="124"/>
  <c r="B9" i="43" l="1"/>
  <c r="B10" i="43"/>
  <c r="B11" i="43"/>
  <c r="B12" i="43"/>
  <c r="B13" i="43"/>
  <c r="B14" i="43"/>
  <c r="B15" i="43"/>
  <c r="B16" i="43"/>
  <c r="B17" i="43"/>
  <c r="B18" i="43"/>
  <c r="B19" i="43"/>
  <c r="B20" i="43"/>
  <c r="B21" i="43"/>
  <c r="B9" i="2"/>
  <c r="B10" i="2"/>
  <c r="B11" i="2"/>
  <c r="B12" i="2"/>
  <c r="B13" i="2"/>
  <c r="B14" i="2"/>
  <c r="B15" i="2"/>
  <c r="B16" i="2"/>
  <c r="B17" i="2"/>
  <c r="B18" i="2"/>
  <c r="B19" i="2"/>
  <c r="B20" i="2"/>
  <c r="B21" i="2"/>
  <c r="H49" i="2"/>
  <c r="E49" i="2"/>
  <c r="C49" i="2"/>
  <c r="I48" i="2"/>
  <c r="I47" i="2"/>
  <c r="D47" i="2"/>
  <c r="D46" i="2"/>
  <c r="F45" i="2"/>
  <c r="I44" i="2"/>
  <c r="I43" i="2"/>
  <c r="F42" i="2"/>
  <c r="F41" i="2"/>
  <c r="I40" i="2"/>
  <c r="D39" i="2"/>
  <c r="F38" i="2"/>
  <c r="F37" i="2"/>
  <c r="D36" i="2"/>
  <c r="F36" i="2" l="1"/>
  <c r="G36" i="2" s="1"/>
  <c r="I36" i="2"/>
  <c r="F47" i="2"/>
  <c r="G47" i="2" s="1"/>
  <c r="D44" i="2"/>
  <c r="F44" i="2"/>
  <c r="I45" i="2"/>
  <c r="D42" i="2"/>
  <c r="G42" i="2" s="1"/>
  <c r="I42" i="2"/>
  <c r="I37" i="2"/>
  <c r="F39" i="2"/>
  <c r="G39" i="2" s="1"/>
  <c r="I39" i="2"/>
  <c r="D41" i="2"/>
  <c r="G41" i="2" s="1"/>
  <c r="D38" i="2"/>
  <c r="G38" i="2" s="1"/>
  <c r="I41" i="2"/>
  <c r="B49" i="2"/>
  <c r="I49" i="2" s="1"/>
  <c r="F46" i="2"/>
  <c r="G46" i="2" s="1"/>
  <c r="D40" i="2"/>
  <c r="F43" i="2"/>
  <c r="D48" i="2"/>
  <c r="D37" i="2"/>
  <c r="G37" i="2" s="1"/>
  <c r="I38" i="2"/>
  <c r="F40" i="2"/>
  <c r="D45" i="2"/>
  <c r="G45" i="2" s="1"/>
  <c r="I46" i="2"/>
  <c r="F48" i="2"/>
  <c r="D43" i="2"/>
  <c r="J10" i="117"/>
  <c r="J11" i="117"/>
  <c r="M11" i="117" s="1"/>
  <c r="J12" i="117"/>
  <c r="J13" i="117"/>
  <c r="M13" i="117" s="1"/>
  <c r="J14" i="117"/>
  <c r="O14" i="117" s="1"/>
  <c r="J15" i="117"/>
  <c r="J22" i="117" s="1"/>
  <c r="J16" i="117"/>
  <c r="O16" i="117" s="1"/>
  <c r="J17" i="117"/>
  <c r="O17" i="117" s="1"/>
  <c r="J18" i="117"/>
  <c r="J19" i="117"/>
  <c r="O19" i="117" s="1"/>
  <c r="J20" i="117"/>
  <c r="O20" i="117" s="1"/>
  <c r="J21" i="117"/>
  <c r="K21" i="117" s="1"/>
  <c r="J9" i="117"/>
  <c r="K9" i="117" s="1"/>
  <c r="C10" i="117"/>
  <c r="F10" i="117" s="1"/>
  <c r="C11" i="117"/>
  <c r="C12" i="117"/>
  <c r="C13" i="117"/>
  <c r="C14" i="117"/>
  <c r="H14" i="117" s="1"/>
  <c r="C15" i="117"/>
  <c r="H15" i="117" s="1"/>
  <c r="C16" i="117"/>
  <c r="H16" i="117" s="1"/>
  <c r="C17" i="117"/>
  <c r="H17" i="117" s="1"/>
  <c r="C18" i="117"/>
  <c r="H18" i="117" s="1"/>
  <c r="C19" i="117"/>
  <c r="C20" i="117"/>
  <c r="H20" i="117" s="1"/>
  <c r="C21" i="117"/>
  <c r="F21" i="117" s="1"/>
  <c r="C9" i="117"/>
  <c r="B22" i="117"/>
  <c r="O21" i="117"/>
  <c r="M21" i="117"/>
  <c r="H21" i="117"/>
  <c r="F20" i="117"/>
  <c r="D20" i="117"/>
  <c r="M19" i="117"/>
  <c r="H19" i="117"/>
  <c r="F19" i="117"/>
  <c r="D19" i="117"/>
  <c r="O18" i="117"/>
  <c r="K18" i="117"/>
  <c r="H13" i="117"/>
  <c r="F13" i="117"/>
  <c r="D13" i="117"/>
  <c r="O12" i="117"/>
  <c r="M12" i="117"/>
  <c r="K12" i="117"/>
  <c r="H12" i="117"/>
  <c r="F12" i="117"/>
  <c r="D12" i="117"/>
  <c r="H11" i="117"/>
  <c r="F11" i="117"/>
  <c r="D11" i="117"/>
  <c r="O10" i="117"/>
  <c r="N22" i="117"/>
  <c r="L22" i="117"/>
  <c r="G22" i="117"/>
  <c r="F9" i="117"/>
  <c r="E22" i="117"/>
  <c r="D9" i="117"/>
  <c r="O13" i="117" l="1"/>
  <c r="D14" i="117"/>
  <c r="M9" i="117"/>
  <c r="D15" i="117"/>
  <c r="K20" i="117"/>
  <c r="M20" i="117"/>
  <c r="F14" i="117"/>
  <c r="M15" i="117"/>
  <c r="O11" i="117"/>
  <c r="F15" i="117"/>
  <c r="D21" i="117"/>
  <c r="O15" i="117"/>
  <c r="K14" i="117"/>
  <c r="G43" i="2"/>
  <c r="G48" i="2"/>
  <c r="D49" i="2"/>
  <c r="G40" i="2"/>
  <c r="G44" i="2"/>
  <c r="F49" i="2"/>
  <c r="G49" i="2" s="1"/>
  <c r="M16" i="117"/>
  <c r="K17" i="117"/>
  <c r="K16" i="117"/>
  <c r="O22" i="117"/>
  <c r="K13" i="117"/>
  <c r="M17" i="117"/>
  <c r="M22" i="117"/>
  <c r="C22" i="117"/>
  <c r="F22" i="117" s="1"/>
  <c r="D18" i="117"/>
  <c r="D17" i="117"/>
  <c r="F17" i="117"/>
  <c r="D16" i="117"/>
  <c r="F18" i="117"/>
  <c r="H10" i="117"/>
  <c r="D10" i="117"/>
  <c r="F16" i="117"/>
  <c r="H22" i="117"/>
  <c r="D22" i="117"/>
  <c r="K19" i="117"/>
  <c r="I22" i="117"/>
  <c r="K22" i="117" s="1"/>
  <c r="K11" i="117"/>
  <c r="K15" i="117"/>
  <c r="K10" i="117"/>
  <c r="M10" i="117"/>
  <c r="M14" i="117"/>
  <c r="M18" i="117"/>
  <c r="O9" i="117"/>
  <c r="H9" i="117"/>
  <c r="N43" i="82"/>
  <c r="L43" i="82"/>
  <c r="I43" i="82"/>
  <c r="G43" i="82"/>
  <c r="E43" i="82"/>
  <c r="C43" i="82"/>
  <c r="K42" i="82"/>
  <c r="O42" i="82" s="1"/>
  <c r="B42" i="82"/>
  <c r="J42" i="82" s="1"/>
  <c r="K41" i="82"/>
  <c r="O41" i="82" s="1"/>
  <c r="B41" i="82"/>
  <c r="J41" i="82" s="1"/>
  <c r="K40" i="82"/>
  <c r="O40" i="82" s="1"/>
  <c r="B40" i="82"/>
  <c r="J40" i="82" s="1"/>
  <c r="K39" i="82"/>
  <c r="O39" i="82" s="1"/>
  <c r="B39" i="82"/>
  <c r="D39" i="82" s="1"/>
  <c r="K38" i="82"/>
  <c r="O38" i="82" s="1"/>
  <c r="B38" i="82"/>
  <c r="J38" i="82" s="1"/>
  <c r="K37" i="82"/>
  <c r="O37" i="82" s="1"/>
  <c r="B37" i="82"/>
  <c r="J37" i="82" s="1"/>
  <c r="K36" i="82"/>
  <c r="O36" i="82" s="1"/>
  <c r="B36" i="82"/>
  <c r="D36" i="82" s="1"/>
  <c r="K35" i="82"/>
  <c r="O35" i="82" s="1"/>
  <c r="B35" i="82"/>
  <c r="J35" i="82" s="1"/>
  <c r="K34" i="82"/>
  <c r="O34" i="82" s="1"/>
  <c r="B34" i="82"/>
  <c r="D34" i="82" s="1"/>
  <c r="K33" i="82"/>
  <c r="O33" i="82" s="1"/>
  <c r="B33" i="82"/>
  <c r="D33" i="82" s="1"/>
  <c r="K32" i="82"/>
  <c r="O32" i="82" s="1"/>
  <c r="B32" i="82"/>
  <c r="J32" i="82" s="1"/>
  <c r="K31" i="82"/>
  <c r="O31" i="82" s="1"/>
  <c r="B31" i="82"/>
  <c r="D31" i="82" s="1"/>
  <c r="K30" i="82"/>
  <c r="O30" i="82" s="1"/>
  <c r="B30" i="82"/>
  <c r="J30" i="82" s="1"/>
  <c r="D8" i="82"/>
  <c r="H8" i="82"/>
  <c r="K8" i="82"/>
  <c r="M8" i="82" s="1"/>
  <c r="D9" i="82"/>
  <c r="K9" i="82"/>
  <c r="M9" i="82" s="1"/>
  <c r="D10" i="82"/>
  <c r="J10" i="82"/>
  <c r="K10" i="82"/>
  <c r="M10" i="82" s="1"/>
  <c r="D11" i="82"/>
  <c r="J11" i="82"/>
  <c r="K11" i="82"/>
  <c r="M11" i="82" s="1"/>
  <c r="D12" i="82"/>
  <c r="J12" i="82"/>
  <c r="K12" i="82"/>
  <c r="M12" i="82" s="1"/>
  <c r="D13" i="82"/>
  <c r="J13" i="82"/>
  <c r="K13" i="82"/>
  <c r="M13" i="82" s="1"/>
  <c r="O13" i="82"/>
  <c r="D14" i="82"/>
  <c r="J14" i="82"/>
  <c r="K14" i="82"/>
  <c r="M14" i="82" s="1"/>
  <c r="J15" i="82"/>
  <c r="K15" i="82"/>
  <c r="M15" i="82" s="1"/>
  <c r="D16" i="82"/>
  <c r="K16" i="82"/>
  <c r="M16" i="82" s="1"/>
  <c r="O16" i="82"/>
  <c r="D17" i="82"/>
  <c r="K17" i="82"/>
  <c r="M17" i="82" s="1"/>
  <c r="D18" i="82"/>
  <c r="K18" i="82"/>
  <c r="M18" i="82" s="1"/>
  <c r="D19" i="82"/>
  <c r="K19" i="82"/>
  <c r="M19" i="82" s="1"/>
  <c r="O19" i="82"/>
  <c r="J20" i="82"/>
  <c r="K20" i="82"/>
  <c r="M20" i="82" s="1"/>
  <c r="C21" i="82"/>
  <c r="E21" i="82"/>
  <c r="G21" i="82"/>
  <c r="I21" i="82"/>
  <c r="L21" i="82"/>
  <c r="N21" i="82"/>
  <c r="K21" i="82" l="1"/>
  <c r="M21" i="82" s="1"/>
  <c r="O11" i="82"/>
  <c r="O10" i="82"/>
  <c r="O9" i="82"/>
  <c r="O20" i="82"/>
  <c r="O8" i="82"/>
  <c r="O14" i="82"/>
  <c r="O12" i="82"/>
  <c r="O18" i="82"/>
  <c r="O15" i="82"/>
  <c r="D30" i="82"/>
  <c r="D32" i="82"/>
  <c r="D35" i="82"/>
  <c r="D37" i="82"/>
  <c r="D38" i="82"/>
  <c r="D40" i="82"/>
  <c r="D41" i="82"/>
  <c r="D42" i="82"/>
  <c r="K43" i="82"/>
  <c r="M43" i="82" s="1"/>
  <c r="F30" i="82"/>
  <c r="M30" i="82"/>
  <c r="F31" i="82"/>
  <c r="M31" i="82"/>
  <c r="F32" i="82"/>
  <c r="M32" i="82"/>
  <c r="F33" i="82"/>
  <c r="M33" i="82"/>
  <c r="F34" i="82"/>
  <c r="M34" i="82"/>
  <c r="F35" i="82"/>
  <c r="M35" i="82"/>
  <c r="F36" i="82"/>
  <c r="M36" i="82"/>
  <c r="F37" i="82"/>
  <c r="M37" i="82"/>
  <c r="F38" i="82"/>
  <c r="M38" i="82"/>
  <c r="F39" i="82"/>
  <c r="M39" i="82"/>
  <c r="F40" i="82"/>
  <c r="M40" i="82"/>
  <c r="F41" i="82"/>
  <c r="M41" i="82"/>
  <c r="F42" i="82"/>
  <c r="M42" i="82"/>
  <c r="H30" i="82"/>
  <c r="H31" i="82"/>
  <c r="H32" i="82"/>
  <c r="H33" i="82"/>
  <c r="H34" i="82"/>
  <c r="H35" i="82"/>
  <c r="H36" i="82"/>
  <c r="H37" i="82"/>
  <c r="H38" i="82"/>
  <c r="H39" i="82"/>
  <c r="H40" i="82"/>
  <c r="H41" i="82"/>
  <c r="H42" i="82"/>
  <c r="J31" i="82"/>
  <c r="J36" i="82"/>
  <c r="J39" i="82"/>
  <c r="B43" i="82"/>
  <c r="H43" i="82" s="1"/>
  <c r="J33" i="82"/>
  <c r="J34" i="82"/>
  <c r="O21" i="82"/>
  <c r="B21" i="82"/>
  <c r="F21" i="82" s="1"/>
  <c r="J9" i="82"/>
  <c r="O17" i="82"/>
  <c r="H9" i="82"/>
  <c r="J8" i="82"/>
  <c r="J18" i="82"/>
  <c r="J17" i="82"/>
  <c r="H18" i="82"/>
  <c r="H17" i="82"/>
  <c r="H16" i="82"/>
  <c r="H15" i="82"/>
  <c r="H14" i="82"/>
  <c r="H13" i="82"/>
  <c r="H12" i="82"/>
  <c r="H11" i="82"/>
  <c r="H10" i="82"/>
  <c r="F20" i="82"/>
  <c r="F19" i="82"/>
  <c r="F18" i="82"/>
  <c r="F17" i="82"/>
  <c r="F16" i="82"/>
  <c r="F15" i="82"/>
  <c r="F14" i="82"/>
  <c r="F13" i="82"/>
  <c r="F12" i="82"/>
  <c r="F11" i="82"/>
  <c r="F10" i="82"/>
  <c r="F9" i="82"/>
  <c r="F8" i="82"/>
  <c r="J19" i="82"/>
  <c r="J16" i="82"/>
  <c r="H20" i="82"/>
  <c r="H19" i="82"/>
  <c r="D20" i="82"/>
  <c r="D15" i="82"/>
  <c r="O13" i="116"/>
  <c r="M13" i="116"/>
  <c r="K13" i="116"/>
  <c r="N21" i="116"/>
  <c r="I21" i="116"/>
  <c r="L21" i="116"/>
  <c r="H13" i="116"/>
  <c r="F13" i="116"/>
  <c r="D13" i="116"/>
  <c r="J21" i="116"/>
  <c r="G21" i="116"/>
  <c r="E21" i="116"/>
  <c r="C21" i="116"/>
  <c r="B21" i="116"/>
  <c r="O20" i="116"/>
  <c r="M20" i="116"/>
  <c r="K20" i="116"/>
  <c r="H20" i="116"/>
  <c r="F20" i="116"/>
  <c r="D20" i="116"/>
  <c r="O19" i="116"/>
  <c r="M19" i="116"/>
  <c r="K19" i="116"/>
  <c r="H19" i="116"/>
  <c r="F19" i="116"/>
  <c r="D19" i="116"/>
  <c r="O18" i="116"/>
  <c r="M18" i="116"/>
  <c r="K18" i="116"/>
  <c r="H18" i="116"/>
  <c r="F18" i="116"/>
  <c r="D18" i="116"/>
  <c r="O17" i="116"/>
  <c r="M17" i="116"/>
  <c r="K17" i="116"/>
  <c r="H17" i="116"/>
  <c r="F17" i="116"/>
  <c r="D17" i="116"/>
  <c r="H16" i="116"/>
  <c r="F16" i="116"/>
  <c r="D16" i="116"/>
  <c r="O15" i="116"/>
  <c r="M15" i="116"/>
  <c r="K15" i="116"/>
  <c r="H15" i="116"/>
  <c r="F15" i="116"/>
  <c r="D15" i="116"/>
  <c r="O14" i="116"/>
  <c r="M14" i="116"/>
  <c r="K14" i="116"/>
  <c r="H14" i="116"/>
  <c r="F14" i="116"/>
  <c r="D14" i="116"/>
  <c r="H12" i="116"/>
  <c r="F12" i="116"/>
  <c r="D12" i="116"/>
  <c r="O11" i="116"/>
  <c r="M11" i="116"/>
  <c r="K11" i="116"/>
  <c r="H11" i="116"/>
  <c r="F11" i="116"/>
  <c r="D11" i="116"/>
  <c r="H10" i="116"/>
  <c r="F10" i="116"/>
  <c r="D10" i="116"/>
  <c r="O9" i="116"/>
  <c r="M9" i="116"/>
  <c r="K9" i="116"/>
  <c r="H9" i="116"/>
  <c r="F9" i="116"/>
  <c r="D9" i="116"/>
  <c r="O8" i="116"/>
  <c r="M8" i="116"/>
  <c r="K8" i="116"/>
  <c r="H8" i="116"/>
  <c r="F8" i="116"/>
  <c r="D8" i="116"/>
  <c r="K13" i="115"/>
  <c r="I13" i="115"/>
  <c r="G21" i="115"/>
  <c r="J21" i="115"/>
  <c r="F13" i="115"/>
  <c r="D13" i="115"/>
  <c r="H21" i="115"/>
  <c r="E21" i="115"/>
  <c r="C21" i="115"/>
  <c r="B21" i="115"/>
  <c r="K20" i="115"/>
  <c r="I20" i="115"/>
  <c r="F20" i="115"/>
  <c r="D20" i="115"/>
  <c r="K19" i="115"/>
  <c r="I19" i="115"/>
  <c r="F19" i="115"/>
  <c r="D19" i="115"/>
  <c r="K18" i="115"/>
  <c r="I18" i="115"/>
  <c r="F18" i="115"/>
  <c r="D18" i="115"/>
  <c r="K17" i="115"/>
  <c r="I17" i="115"/>
  <c r="F17" i="115"/>
  <c r="D17" i="115"/>
  <c r="F16" i="115"/>
  <c r="D16" i="115"/>
  <c r="K15" i="115"/>
  <c r="I15" i="115"/>
  <c r="F15" i="115"/>
  <c r="D15" i="115"/>
  <c r="K14" i="115"/>
  <c r="I14" i="115"/>
  <c r="F14" i="115"/>
  <c r="D14" i="115"/>
  <c r="F12" i="115"/>
  <c r="D12" i="115"/>
  <c r="K11" i="115"/>
  <c r="I11" i="115"/>
  <c r="F11" i="115"/>
  <c r="D11" i="115"/>
  <c r="F10" i="115"/>
  <c r="D10" i="115"/>
  <c r="K9" i="115"/>
  <c r="I9" i="115"/>
  <c r="F9" i="115"/>
  <c r="D9" i="115"/>
  <c r="K8" i="115"/>
  <c r="I8" i="115"/>
  <c r="F8" i="115"/>
  <c r="D8" i="115"/>
  <c r="H21" i="82" l="1"/>
  <c r="O43" i="82"/>
  <c r="J43" i="82"/>
  <c r="F43" i="82"/>
  <c r="D43" i="82"/>
  <c r="J21" i="82"/>
  <c r="D21" i="82"/>
  <c r="F21" i="116"/>
  <c r="H21" i="116"/>
  <c r="M21" i="116"/>
  <c r="O21" i="116"/>
  <c r="K21" i="116"/>
  <c r="D21" i="116"/>
  <c r="I21" i="115"/>
  <c r="K21" i="115"/>
  <c r="D21" i="115"/>
  <c r="F21" i="115"/>
  <c r="C22" i="34"/>
  <c r="H22" i="34"/>
  <c r="F22" i="34"/>
  <c r="D22" i="34"/>
  <c r="C25" i="37"/>
  <c r="D18" i="37" s="1"/>
  <c r="D20" i="37" l="1"/>
  <c r="D24" i="37"/>
  <c r="D12" i="37"/>
  <c r="D22" i="37"/>
  <c r="D14" i="37"/>
  <c r="D9" i="37"/>
  <c r="D10" i="37"/>
  <c r="D11" i="37"/>
  <c r="D19" i="37"/>
  <c r="D23" i="37"/>
  <c r="D15" i="37"/>
  <c r="D16" i="37"/>
  <c r="D8" i="37"/>
  <c r="D9" i="43" l="1"/>
  <c r="F9" i="43"/>
  <c r="H9" i="43"/>
  <c r="D10" i="43"/>
  <c r="H10" i="43"/>
  <c r="D11" i="43"/>
  <c r="F11" i="43"/>
  <c r="H11" i="43"/>
  <c r="D12" i="43"/>
  <c r="H12" i="43"/>
  <c r="D13" i="43"/>
  <c r="F13" i="43"/>
  <c r="H13" i="43"/>
  <c r="D14" i="43"/>
  <c r="D15" i="43"/>
  <c r="D16" i="43"/>
  <c r="H16" i="43"/>
  <c r="D17" i="43"/>
  <c r="F17" i="43"/>
  <c r="H17" i="43"/>
  <c r="D18" i="43"/>
  <c r="D19" i="43"/>
  <c r="F19" i="43"/>
  <c r="H19" i="43"/>
  <c r="D20" i="43"/>
  <c r="H20" i="43"/>
  <c r="D21" i="43"/>
  <c r="F21" i="43"/>
  <c r="C22" i="43"/>
  <c r="C23" i="43" s="1"/>
  <c r="E22" i="43"/>
  <c r="E23" i="43" s="1"/>
  <c r="G22" i="43"/>
  <c r="G23" i="43" s="1"/>
  <c r="B57" i="43"/>
  <c r="F57" i="43" s="1"/>
  <c r="B58" i="43"/>
  <c r="B59" i="43"/>
  <c r="B60" i="43"/>
  <c r="B61" i="43"/>
  <c r="B62" i="43"/>
  <c r="B63" i="43"/>
  <c r="B64" i="43"/>
  <c r="B65" i="43"/>
  <c r="B66" i="43"/>
  <c r="B67" i="43"/>
  <c r="B68" i="43"/>
  <c r="B69" i="43"/>
  <c r="C70" i="43"/>
  <c r="E70" i="43"/>
  <c r="G70" i="43"/>
  <c r="D60" i="43" l="1"/>
  <c r="F60" i="43"/>
  <c r="H60" i="43"/>
  <c r="H69" i="43"/>
  <c r="D69" i="43"/>
  <c r="F69" i="43"/>
  <c r="H66" i="43"/>
  <c r="D66" i="43"/>
  <c r="F66" i="43"/>
  <c r="D61" i="43"/>
  <c r="F61" i="43"/>
  <c r="H61" i="43"/>
  <c r="H65" i="43"/>
  <c r="D65" i="43"/>
  <c r="F65" i="43"/>
  <c r="H14" i="43"/>
  <c r="H15" i="43"/>
  <c r="D57" i="43"/>
  <c r="H21" i="43"/>
  <c r="H18" i="43"/>
  <c r="F15" i="43"/>
  <c r="F20" i="43"/>
  <c r="F18" i="43"/>
  <c r="F16" i="43"/>
  <c r="F14" i="43"/>
  <c r="F12" i="43"/>
  <c r="F10" i="43"/>
  <c r="B22" i="43"/>
  <c r="B70" i="43"/>
  <c r="F70" i="43" s="1"/>
  <c r="H57" i="43"/>
  <c r="D22" i="43" l="1"/>
  <c r="B23" i="43"/>
  <c r="F22" i="43"/>
  <c r="H22" i="43"/>
  <c r="D70" i="43"/>
  <c r="H70" i="43"/>
  <c r="D23" i="43" l="1"/>
  <c r="H23" i="43"/>
  <c r="F23" i="43"/>
  <c r="E8" i="34" l="1"/>
  <c r="G8" i="34"/>
  <c r="I8" i="34"/>
  <c r="E9" i="34"/>
  <c r="G9" i="34"/>
  <c r="I9" i="34"/>
  <c r="E10" i="34"/>
  <c r="G10" i="34"/>
  <c r="I10" i="34"/>
  <c r="E11" i="34"/>
  <c r="G11" i="34"/>
  <c r="I11" i="34"/>
  <c r="E12" i="34"/>
  <c r="G12" i="34"/>
  <c r="I12" i="34"/>
  <c r="E13" i="34"/>
  <c r="G13" i="34"/>
  <c r="I13" i="34"/>
  <c r="E14" i="34"/>
  <c r="G14" i="34"/>
  <c r="I14" i="34"/>
  <c r="E15" i="34"/>
  <c r="G15" i="34"/>
  <c r="I15" i="34"/>
  <c r="E16" i="34"/>
  <c r="G16" i="34"/>
  <c r="I16" i="34"/>
  <c r="E17" i="34"/>
  <c r="G17" i="34"/>
  <c r="I17" i="34"/>
  <c r="E18" i="34"/>
  <c r="G18" i="34"/>
  <c r="I18" i="34"/>
  <c r="E19" i="34"/>
  <c r="G19" i="34"/>
  <c r="I19" i="34"/>
  <c r="E20" i="34"/>
  <c r="G20" i="34"/>
  <c r="I20" i="34"/>
  <c r="C21" i="34"/>
  <c r="D21" i="34"/>
  <c r="E21" i="34" s="1"/>
  <c r="F21" i="34"/>
  <c r="H21" i="34"/>
  <c r="I21" i="34" s="1"/>
  <c r="E32" i="34"/>
  <c r="G32" i="34"/>
  <c r="I32" i="34"/>
  <c r="E34" i="34"/>
  <c r="G34" i="34"/>
  <c r="I34" i="34"/>
  <c r="E35" i="34"/>
  <c r="G35" i="34"/>
  <c r="I35" i="34"/>
  <c r="E36" i="34"/>
  <c r="G36" i="34"/>
  <c r="I36" i="34"/>
  <c r="E39" i="34"/>
  <c r="G39" i="34"/>
  <c r="I39" i="34"/>
  <c r="E40" i="34"/>
  <c r="G40" i="34"/>
  <c r="I40" i="34"/>
  <c r="E41" i="34"/>
  <c r="G41" i="34"/>
  <c r="I41" i="34"/>
  <c r="E44" i="34"/>
  <c r="G44" i="34"/>
  <c r="I44" i="34"/>
  <c r="C45" i="34"/>
  <c r="G45" i="34" s="1"/>
  <c r="D45" i="34"/>
  <c r="F45" i="34"/>
  <c r="H45" i="34"/>
  <c r="E8" i="33"/>
  <c r="G8" i="33"/>
  <c r="I8" i="33"/>
  <c r="J8" i="33"/>
  <c r="L8" i="33"/>
  <c r="E9" i="33"/>
  <c r="G9" i="33"/>
  <c r="I9" i="33"/>
  <c r="L9" i="33"/>
  <c r="E10" i="33"/>
  <c r="G10" i="33"/>
  <c r="I10" i="33"/>
  <c r="L10" i="33"/>
  <c r="E11" i="33"/>
  <c r="G11" i="33"/>
  <c r="I11" i="33"/>
  <c r="L11" i="33"/>
  <c r="E12" i="33"/>
  <c r="G12" i="33"/>
  <c r="I12" i="33"/>
  <c r="L12" i="33"/>
  <c r="E13" i="33"/>
  <c r="G13" i="33"/>
  <c r="I13" i="33"/>
  <c r="L13" i="33"/>
  <c r="E14" i="33"/>
  <c r="G14" i="33"/>
  <c r="I14" i="33"/>
  <c r="L14" i="33"/>
  <c r="E15" i="33"/>
  <c r="G15" i="33"/>
  <c r="I15" i="33"/>
  <c r="L15" i="33"/>
  <c r="E16" i="33"/>
  <c r="G16" i="33"/>
  <c r="I16" i="33"/>
  <c r="L16" i="33"/>
  <c r="E17" i="33"/>
  <c r="G17" i="33"/>
  <c r="I17" i="33"/>
  <c r="L17" i="33"/>
  <c r="E18" i="33"/>
  <c r="G18" i="33"/>
  <c r="I18" i="33"/>
  <c r="L18" i="33"/>
  <c r="E19" i="33"/>
  <c r="G19" i="33"/>
  <c r="I19" i="33"/>
  <c r="L19" i="33"/>
  <c r="E20" i="33"/>
  <c r="G20" i="33"/>
  <c r="I20" i="33"/>
  <c r="L20" i="33"/>
  <c r="C21" i="33"/>
  <c r="D21" i="33"/>
  <c r="E21" i="33"/>
  <c r="F21" i="33"/>
  <c r="F22" i="33" s="1"/>
  <c r="H21" i="33"/>
  <c r="H22" i="33" s="1"/>
  <c r="K21" i="33"/>
  <c r="K22" i="33" s="1"/>
  <c r="D22" i="33"/>
  <c r="E34" i="33"/>
  <c r="G34" i="33"/>
  <c r="I34" i="33"/>
  <c r="L34" i="33"/>
  <c r="E35" i="33"/>
  <c r="G35" i="33"/>
  <c r="I35" i="33"/>
  <c r="L35" i="33"/>
  <c r="E36" i="33"/>
  <c r="G36" i="33"/>
  <c r="I36" i="33"/>
  <c r="L36" i="33"/>
  <c r="E37" i="33"/>
  <c r="G37" i="33"/>
  <c r="I37" i="33"/>
  <c r="J37" i="33" s="1"/>
  <c r="L37" i="33"/>
  <c r="E38" i="33"/>
  <c r="G38" i="33"/>
  <c r="I38" i="33"/>
  <c r="L38" i="33"/>
  <c r="E39" i="33"/>
  <c r="G39" i="33"/>
  <c r="I39" i="33"/>
  <c r="L39" i="33"/>
  <c r="E40" i="33"/>
  <c r="G40" i="33"/>
  <c r="I40" i="33"/>
  <c r="L40" i="33"/>
  <c r="E41" i="33"/>
  <c r="G41" i="33"/>
  <c r="I41" i="33"/>
  <c r="L41" i="33"/>
  <c r="E42" i="33"/>
  <c r="G42" i="33"/>
  <c r="I42" i="33"/>
  <c r="L42" i="33"/>
  <c r="E43" i="33"/>
  <c r="G43" i="33"/>
  <c r="I43" i="33"/>
  <c r="L43" i="33"/>
  <c r="E44" i="33"/>
  <c r="G44" i="33"/>
  <c r="I44" i="33"/>
  <c r="L44" i="33"/>
  <c r="E45" i="33"/>
  <c r="G45" i="33"/>
  <c r="I45" i="33"/>
  <c r="L45" i="33"/>
  <c r="E46" i="33"/>
  <c r="G46" i="33"/>
  <c r="I46" i="33"/>
  <c r="L46" i="33"/>
  <c r="C47" i="33"/>
  <c r="L47" i="33" s="1"/>
  <c r="D47" i="33"/>
  <c r="F47" i="33"/>
  <c r="H47" i="33"/>
  <c r="K47" i="33"/>
  <c r="I45" i="34" l="1"/>
  <c r="E45" i="34"/>
  <c r="G21" i="34"/>
  <c r="J43" i="33"/>
  <c r="J39" i="33"/>
  <c r="J45" i="33"/>
  <c r="J41" i="33"/>
  <c r="J46" i="33"/>
  <c r="J44" i="33"/>
  <c r="J42" i="33"/>
  <c r="J38" i="33"/>
  <c r="J35" i="33"/>
  <c r="I47" i="33"/>
  <c r="G47" i="33"/>
  <c r="J40" i="33"/>
  <c r="E47" i="33"/>
  <c r="J36" i="33"/>
  <c r="J34" i="33"/>
  <c r="J18" i="33"/>
  <c r="J12" i="33"/>
  <c r="J20" i="33"/>
  <c r="G21" i="33"/>
  <c r="J16" i="33"/>
  <c r="J14" i="33"/>
  <c r="J17" i="33"/>
  <c r="J19" i="33"/>
  <c r="I21" i="33"/>
  <c r="J15" i="33"/>
  <c r="J9" i="33"/>
  <c r="J13" i="33"/>
  <c r="J10" i="33"/>
  <c r="C22" i="33"/>
  <c r="G22" i="33" s="1"/>
  <c r="L21" i="33"/>
  <c r="J11" i="33"/>
  <c r="L22" i="33"/>
  <c r="G22" i="34"/>
  <c r="I22" i="34"/>
  <c r="E22" i="34"/>
  <c r="J47" i="33"/>
  <c r="I22" i="33"/>
  <c r="E22" i="33"/>
  <c r="J22" i="33" s="1"/>
  <c r="J21" i="33" l="1"/>
  <c r="E93" i="10" l="1"/>
  <c r="E94" i="10" s="1"/>
  <c r="C93" i="10"/>
  <c r="C94" i="10" s="1"/>
  <c r="B92" i="10"/>
  <c r="F92" i="10" s="1"/>
  <c r="B91" i="10"/>
  <c r="F91" i="10" s="1"/>
  <c r="B90" i="10"/>
  <c r="F90" i="10" s="1"/>
  <c r="B89" i="10"/>
  <c r="F89" i="10" s="1"/>
  <c r="B88" i="10"/>
  <c r="D88" i="10" s="1"/>
  <c r="B87" i="10"/>
  <c r="D87" i="10" s="1"/>
  <c r="B86" i="10"/>
  <c r="F86" i="10" s="1"/>
  <c r="B85" i="10"/>
  <c r="D85" i="10" s="1"/>
  <c r="B84" i="10"/>
  <c r="F84" i="10" s="1"/>
  <c r="B83" i="10"/>
  <c r="F83" i="10" s="1"/>
  <c r="B82" i="10"/>
  <c r="D82" i="10" s="1"/>
  <c r="B81" i="10"/>
  <c r="D81" i="10" s="1"/>
  <c r="B80" i="10"/>
  <c r="E69" i="10"/>
  <c r="E70" i="10" s="1"/>
  <c r="C69" i="10"/>
  <c r="C70" i="10" s="1"/>
  <c r="B68" i="10"/>
  <c r="F68" i="10" s="1"/>
  <c r="B67" i="10"/>
  <c r="D67" i="10" s="1"/>
  <c r="B66" i="10"/>
  <c r="D66" i="10" s="1"/>
  <c r="B65" i="10"/>
  <c r="F65" i="10" s="1"/>
  <c r="B64" i="10"/>
  <c r="F64" i="10" s="1"/>
  <c r="B63" i="10"/>
  <c r="F63" i="10" s="1"/>
  <c r="B62" i="10"/>
  <c r="D62" i="10" s="1"/>
  <c r="B61" i="10"/>
  <c r="F61" i="10" s="1"/>
  <c r="B60" i="10"/>
  <c r="F60" i="10" s="1"/>
  <c r="B59" i="10"/>
  <c r="D59" i="10" s="1"/>
  <c r="B58" i="10"/>
  <c r="F58" i="10" s="1"/>
  <c r="B57" i="10"/>
  <c r="F57" i="10" s="1"/>
  <c r="B56" i="10"/>
  <c r="D56" i="10" s="1"/>
  <c r="E45" i="10"/>
  <c r="E46" i="10" s="1"/>
  <c r="B33" i="10"/>
  <c r="B34" i="10"/>
  <c r="B35" i="10"/>
  <c r="B36" i="10"/>
  <c r="D36" i="10" s="1"/>
  <c r="B37" i="10"/>
  <c r="D37" i="10" s="1"/>
  <c r="B38" i="10"/>
  <c r="D38" i="10" s="1"/>
  <c r="B39" i="10"/>
  <c r="D39" i="10" s="1"/>
  <c r="B40" i="10"/>
  <c r="D40" i="10" s="1"/>
  <c r="B41" i="10"/>
  <c r="F41" i="10" s="1"/>
  <c r="B42" i="10"/>
  <c r="F42" i="10" s="1"/>
  <c r="B43" i="10"/>
  <c r="F43" i="10" s="1"/>
  <c r="B44" i="10"/>
  <c r="D44" i="10" s="1"/>
  <c r="B32" i="10"/>
  <c r="B9" i="10"/>
  <c r="B10" i="10"/>
  <c r="B11" i="10"/>
  <c r="B12" i="10"/>
  <c r="B13" i="10"/>
  <c r="B14" i="10"/>
  <c r="B15" i="10"/>
  <c r="B16" i="10"/>
  <c r="B17" i="10"/>
  <c r="B18" i="10"/>
  <c r="B19" i="10"/>
  <c r="B20" i="10"/>
  <c r="B8" i="10"/>
  <c r="B58" i="9"/>
  <c r="B59" i="9"/>
  <c r="B60" i="9"/>
  <c r="B61" i="9"/>
  <c r="B62" i="9"/>
  <c r="B63" i="9"/>
  <c r="B64" i="9"/>
  <c r="B65" i="9"/>
  <c r="B66" i="9"/>
  <c r="B67" i="9"/>
  <c r="B68" i="9"/>
  <c r="B69" i="9"/>
  <c r="B57" i="9"/>
  <c r="B34" i="9"/>
  <c r="B35" i="9"/>
  <c r="B36" i="9"/>
  <c r="B37" i="9"/>
  <c r="B38" i="9"/>
  <c r="B39" i="9"/>
  <c r="B40" i="9"/>
  <c r="B41" i="9"/>
  <c r="B42" i="9"/>
  <c r="B43" i="9"/>
  <c r="B44" i="9"/>
  <c r="B45" i="9"/>
  <c r="B33" i="9"/>
  <c r="B8" i="9"/>
  <c r="B9" i="9"/>
  <c r="B10" i="9"/>
  <c r="B11" i="9"/>
  <c r="B12" i="9"/>
  <c r="B13" i="9"/>
  <c r="B14" i="9"/>
  <c r="B15" i="9"/>
  <c r="B16" i="9"/>
  <c r="B17" i="9"/>
  <c r="B18" i="9"/>
  <c r="B19" i="9"/>
  <c r="B20" i="9"/>
  <c r="C21" i="9"/>
  <c r="C22" i="9" s="1"/>
  <c r="F40" i="10" l="1"/>
  <c r="F37" i="10"/>
  <c r="D65" i="10"/>
  <c r="F66" i="10"/>
  <c r="D64" i="10"/>
  <c r="D86" i="10"/>
  <c r="D92" i="10"/>
  <c r="D43" i="10"/>
  <c r="F67" i="10"/>
  <c r="D84" i="10"/>
  <c r="D42" i="10"/>
  <c r="D83" i="10"/>
  <c r="D91" i="10"/>
  <c r="D41" i="10"/>
  <c r="F87" i="10"/>
  <c r="F59" i="10"/>
  <c r="F85" i="10"/>
  <c r="F88" i="10"/>
  <c r="F39" i="10"/>
  <c r="F38" i="10"/>
  <c r="D63" i="10"/>
  <c r="F81" i="10"/>
  <c r="F44" i="10"/>
  <c r="F36" i="10"/>
  <c r="D61" i="10"/>
  <c r="D90" i="10"/>
  <c r="D68" i="10"/>
  <c r="D60" i="10"/>
  <c r="F62" i="10"/>
  <c r="D89" i="10"/>
  <c r="F82" i="10"/>
  <c r="B93" i="10"/>
  <c r="D80" i="10"/>
  <c r="F80" i="10"/>
  <c r="B69" i="10"/>
  <c r="D57" i="10"/>
  <c r="D58" i="10"/>
  <c r="F56" i="10"/>
  <c r="B21" i="9"/>
  <c r="B22" i="9" s="1"/>
  <c r="D22" i="9" s="1"/>
  <c r="D69" i="10" l="1"/>
  <c r="B70" i="10"/>
  <c r="F70" i="10"/>
  <c r="B94" i="10"/>
  <c r="D94" i="10" s="1"/>
  <c r="D93" i="10"/>
  <c r="F93" i="10"/>
  <c r="F69" i="10"/>
  <c r="D21" i="9"/>
  <c r="D70" i="10" l="1"/>
  <c r="F94" i="10"/>
  <c r="E46" i="9" l="1"/>
  <c r="E47" i="9" s="1"/>
  <c r="E70" i="9" l="1"/>
  <c r="E71" i="9" s="1"/>
  <c r="C70" i="9"/>
  <c r="C71" i="9" s="1"/>
  <c r="B70" i="9"/>
  <c r="B71" i="9" s="1"/>
  <c r="F69" i="9"/>
  <c r="D69" i="9"/>
  <c r="F68" i="9"/>
  <c r="D68" i="9"/>
  <c r="F67" i="9"/>
  <c r="D67" i="9"/>
  <c r="F66" i="9"/>
  <c r="D66" i="9"/>
  <c r="F65" i="9"/>
  <c r="D65" i="9"/>
  <c r="F64" i="9"/>
  <c r="D64" i="9"/>
  <c r="F63" i="9"/>
  <c r="D63" i="9"/>
  <c r="F62" i="9"/>
  <c r="D62" i="9"/>
  <c r="F61" i="9"/>
  <c r="D61" i="9"/>
  <c r="F60" i="9"/>
  <c r="D60" i="9"/>
  <c r="F59" i="9"/>
  <c r="D59" i="9"/>
  <c r="F58" i="9"/>
  <c r="D58" i="9"/>
  <c r="F57" i="9"/>
  <c r="D57" i="9"/>
  <c r="D34" i="9"/>
  <c r="D35" i="9"/>
  <c r="D36" i="9"/>
  <c r="D37" i="9"/>
  <c r="D38" i="9"/>
  <c r="D39" i="9"/>
  <c r="D40" i="9"/>
  <c r="D41" i="9"/>
  <c r="D42" i="9"/>
  <c r="D43" i="9"/>
  <c r="D44" i="9"/>
  <c r="D45" i="9"/>
  <c r="F34" i="9"/>
  <c r="F35" i="9"/>
  <c r="F36" i="9"/>
  <c r="F37" i="9"/>
  <c r="F38" i="9"/>
  <c r="F39" i="9"/>
  <c r="F40" i="9"/>
  <c r="F41" i="9"/>
  <c r="F42" i="9"/>
  <c r="F43" i="9"/>
  <c r="F44" i="9"/>
  <c r="F45" i="9"/>
  <c r="C46" i="9"/>
  <c r="C47" i="9" s="1"/>
  <c r="B46" i="9"/>
  <c r="B47" i="9" s="1"/>
  <c r="F47" i="9" s="1"/>
  <c r="F33" i="9"/>
  <c r="D33" i="9"/>
  <c r="H21" i="9"/>
  <c r="H22" i="9" s="1"/>
  <c r="I22" i="9" s="1"/>
  <c r="E21" i="9"/>
  <c r="E22" i="9" s="1"/>
  <c r="F22" i="9" s="1"/>
  <c r="G22" i="9" s="1"/>
  <c r="I20" i="9"/>
  <c r="F20" i="9"/>
  <c r="D20" i="9"/>
  <c r="I19" i="9"/>
  <c r="F19" i="9"/>
  <c r="D19" i="9"/>
  <c r="G19" i="9" s="1"/>
  <c r="I18" i="9"/>
  <c r="F18" i="9"/>
  <c r="D18" i="9"/>
  <c r="I17" i="9"/>
  <c r="F17" i="9"/>
  <c r="D17" i="9"/>
  <c r="I16" i="9"/>
  <c r="F16" i="9"/>
  <c r="D16" i="9"/>
  <c r="I15" i="9"/>
  <c r="F15" i="9"/>
  <c r="D15" i="9"/>
  <c r="I14" i="9"/>
  <c r="F14" i="9"/>
  <c r="D14" i="9"/>
  <c r="I13" i="9"/>
  <c r="F13" i="9"/>
  <c r="D13" i="9"/>
  <c r="I12" i="9"/>
  <c r="F12" i="9"/>
  <c r="D12" i="9"/>
  <c r="I11" i="9"/>
  <c r="F11" i="9"/>
  <c r="D11" i="9"/>
  <c r="I10" i="9"/>
  <c r="F10" i="9"/>
  <c r="D10" i="9"/>
  <c r="I9" i="9"/>
  <c r="F9" i="9"/>
  <c r="D9" i="9"/>
  <c r="I8" i="9"/>
  <c r="F8" i="9"/>
  <c r="D8" i="9"/>
  <c r="D47" i="9" l="1"/>
  <c r="G11" i="9"/>
  <c r="G14" i="9"/>
  <c r="F70" i="9"/>
  <c r="F71" i="9"/>
  <c r="G10" i="9"/>
  <c r="G12" i="9"/>
  <c r="G15" i="9"/>
  <c r="G18" i="9"/>
  <c r="D71" i="9"/>
  <c r="D70" i="9"/>
  <c r="F46" i="9"/>
  <c r="D46" i="9"/>
  <c r="G13" i="9"/>
  <c r="G8" i="9"/>
  <c r="G16" i="9"/>
  <c r="G9" i="9"/>
  <c r="G17" i="9"/>
  <c r="G20" i="9"/>
  <c r="I21" i="9"/>
  <c r="F21" i="9"/>
  <c r="F35" i="10"/>
  <c r="D35" i="10"/>
  <c r="F34" i="10"/>
  <c r="D34" i="10"/>
  <c r="F33" i="10"/>
  <c r="D33" i="10"/>
  <c r="F32" i="10"/>
  <c r="D32" i="10"/>
  <c r="B45" i="10"/>
  <c r="B46" i="10" s="1"/>
  <c r="J21" i="10"/>
  <c r="J22" i="10" s="1"/>
  <c r="G21" i="10"/>
  <c r="G22" i="10" s="1"/>
  <c r="E21" i="10"/>
  <c r="E22" i="10" s="1"/>
  <c r="C21" i="10"/>
  <c r="C22" i="10" s="1"/>
  <c r="D22" i="10" s="1"/>
  <c r="B21" i="10"/>
  <c r="B22" i="10" s="1"/>
  <c r="K20" i="10"/>
  <c r="H20" i="10"/>
  <c r="F20" i="10"/>
  <c r="D20" i="10"/>
  <c r="K19" i="10"/>
  <c r="H19" i="10"/>
  <c r="F19" i="10"/>
  <c r="D19" i="10"/>
  <c r="K18" i="10"/>
  <c r="H18" i="10"/>
  <c r="F18" i="10"/>
  <c r="D18" i="10"/>
  <c r="K17" i="10"/>
  <c r="H17" i="10"/>
  <c r="F17" i="10"/>
  <c r="D17" i="10"/>
  <c r="K16" i="10"/>
  <c r="H16" i="10"/>
  <c r="F16" i="10"/>
  <c r="D16" i="10"/>
  <c r="K15" i="10"/>
  <c r="H15" i="10"/>
  <c r="F15" i="10"/>
  <c r="D15" i="10"/>
  <c r="K14" i="10"/>
  <c r="H14" i="10"/>
  <c r="F14" i="10"/>
  <c r="D14" i="10"/>
  <c r="K13" i="10"/>
  <c r="H13" i="10"/>
  <c r="F13" i="10"/>
  <c r="D13" i="10"/>
  <c r="K12" i="10"/>
  <c r="H12" i="10"/>
  <c r="F12" i="10"/>
  <c r="D12" i="10"/>
  <c r="K11" i="10"/>
  <c r="H11" i="10"/>
  <c r="F11" i="10"/>
  <c r="D11" i="10"/>
  <c r="K10" i="10"/>
  <c r="H10" i="10"/>
  <c r="F10" i="10"/>
  <c r="D10" i="10"/>
  <c r="K9" i="10"/>
  <c r="H9" i="10"/>
  <c r="F9" i="10"/>
  <c r="D9" i="10"/>
  <c r="K8" i="10"/>
  <c r="H8" i="10"/>
  <c r="F8" i="10"/>
  <c r="D8" i="10"/>
  <c r="D45" i="10" l="1"/>
  <c r="D46" i="10"/>
  <c r="G21" i="9"/>
  <c r="F46" i="10"/>
  <c r="I9" i="10"/>
  <c r="I11" i="10"/>
  <c r="I15" i="10"/>
  <c r="I17" i="10"/>
  <c r="I19" i="10"/>
  <c r="F21" i="10"/>
  <c r="F45" i="10"/>
  <c r="F22" i="10"/>
  <c r="D21" i="10"/>
  <c r="K22" i="10"/>
  <c r="I13" i="10"/>
  <c r="I12" i="10"/>
  <c r="I14" i="10"/>
  <c r="I16" i="10"/>
  <c r="I20" i="10"/>
  <c r="H22" i="10"/>
  <c r="I8" i="10"/>
  <c r="K21" i="10"/>
  <c r="I18" i="10"/>
  <c r="I10" i="10"/>
  <c r="H21" i="10"/>
  <c r="I21" i="10" l="1"/>
  <c r="I22" i="10"/>
  <c r="B22" i="2" l="1"/>
  <c r="B23" i="2" s="1"/>
  <c r="I9" i="2"/>
  <c r="H22" i="2"/>
  <c r="H23" i="2" s="1"/>
  <c r="E22" i="2"/>
  <c r="E23" i="2" s="1"/>
  <c r="C22" i="2"/>
  <c r="C23" i="2" s="1"/>
  <c r="I21" i="2"/>
  <c r="F21" i="2"/>
  <c r="D21" i="2"/>
  <c r="I20" i="2"/>
  <c r="F20" i="2"/>
  <c r="D20" i="2"/>
  <c r="I19" i="2"/>
  <c r="F19" i="2"/>
  <c r="D19" i="2"/>
  <c r="I18" i="2"/>
  <c r="F18" i="2"/>
  <c r="D18" i="2"/>
  <c r="I17" i="2"/>
  <c r="F17" i="2"/>
  <c r="D17" i="2"/>
  <c r="I16" i="2"/>
  <c r="F16" i="2"/>
  <c r="D16" i="2"/>
  <c r="I15" i="2"/>
  <c r="F15" i="2"/>
  <c r="D15" i="2"/>
  <c r="I14" i="2"/>
  <c r="F14" i="2"/>
  <c r="D14" i="2"/>
  <c r="I13" i="2"/>
  <c r="F13" i="2"/>
  <c r="D13" i="2"/>
  <c r="I12" i="2"/>
  <c r="F12" i="2"/>
  <c r="D12" i="2"/>
  <c r="I11" i="2"/>
  <c r="F11" i="2"/>
  <c r="D11" i="2"/>
  <c r="I10" i="2"/>
  <c r="F10" i="2"/>
  <c r="D10" i="2"/>
  <c r="F9" i="2"/>
  <c r="D9" i="2"/>
  <c r="G21" i="2" l="1"/>
  <c r="G17" i="2"/>
  <c r="G9" i="2"/>
  <c r="G12" i="2"/>
  <c r="G20" i="2"/>
  <c r="D22" i="2"/>
  <c r="G13" i="2"/>
  <c r="G16" i="2"/>
  <c r="G19" i="2"/>
  <c r="D23" i="2"/>
  <c r="G11" i="2"/>
  <c r="G14" i="2"/>
  <c r="G15" i="2"/>
  <c r="G10" i="2"/>
  <c r="G18" i="2"/>
  <c r="F22" i="2"/>
  <c r="F23" i="2"/>
  <c r="I22" i="2"/>
  <c r="G22" i="2" l="1"/>
  <c r="I23" i="2"/>
  <c r="G23" i="2"/>
</calcChain>
</file>

<file path=xl/sharedStrings.xml><?xml version="1.0" encoding="utf-8"?>
<sst xmlns="http://schemas.openxmlformats.org/spreadsheetml/2006/main" count="2380" uniqueCount="624">
  <si>
    <t>Region/MCN</t>
  </si>
  <si>
    <t xml:space="preserve">Consented eligible </t>
  </si>
  <si>
    <t>All 16 CAPS-A scores reported</t>
  </si>
  <si>
    <t>&lt;16 CAPS-A scores reported</t>
  </si>
  <si>
    <t>Reason reported for not collecting outcome</t>
  </si>
  <si>
    <t>Total cases</t>
  </si>
  <si>
    <t>acc. for</t>
  </si>
  <si>
    <t>Missing data</t>
  </si>
  <si>
    <t>N</t>
  </si>
  <si>
    <t>n</t>
  </si>
  <si>
    <t>(%)</t>
  </si>
  <si>
    <t>Northern</t>
  </si>
  <si>
    <t>Newcastle</t>
  </si>
  <si>
    <t>&amp; Yorkshire</t>
  </si>
  <si>
    <t>Leeds</t>
  </si>
  <si>
    <t>North West</t>
  </si>
  <si>
    <t>Liverpool</t>
  </si>
  <si>
    <t>&amp; North Wales</t>
  </si>
  <si>
    <t>Manchester</t>
  </si>
  <si>
    <t>Trent</t>
  </si>
  <si>
    <t>West Midlands</t>
  </si>
  <si>
    <t>East</t>
  </si>
  <si>
    <t>North Thames</t>
  </si>
  <si>
    <t>The Spires</t>
  </si>
  <si>
    <t xml:space="preserve">South Wales </t>
  </si>
  <si>
    <t>&amp; South West</t>
  </si>
  <si>
    <t>South Thames</t>
  </si>
  <si>
    <t>Northern Ireland</t>
  </si>
  <si>
    <t>All</t>
  </si>
  <si>
    <t xml:space="preserve"> No structurally-related speech difficulties</t>
  </si>
  <si>
    <t xml:space="preserve"> Standard 3:</t>
  </si>
  <si>
    <t xml:space="preserve"> No cleft-related articulation difficulties</t>
  </si>
  <si>
    <t>Data completeness outlier</t>
  </si>
  <si>
    <t>Yes</t>
  </si>
  <si>
    <t>cases*</t>
  </si>
  <si>
    <t>Revised totals**</t>
  </si>
  <si>
    <t>Reported*</t>
  </si>
  <si>
    <t>Excluded from revised totals</t>
  </si>
  <si>
    <t>Alert or outlier</t>
  </si>
  <si>
    <t>Excluded from revised totals**</t>
  </si>
  <si>
    <t>5 year old index scores reported</t>
  </si>
  <si>
    <t>Positive alert</t>
  </si>
  <si>
    <t xml:space="preserve">Total </t>
  </si>
  <si>
    <t>Consented</t>
  </si>
  <si>
    <t>Declined</t>
  </si>
  <si>
    <t>Awaiting verification</t>
  </si>
  <si>
    <t>Not possible to verify</t>
  </si>
  <si>
    <t>verified</t>
  </si>
  <si>
    <t>Cleft lip</t>
  </si>
  <si>
    <t>Cleft palate</t>
  </si>
  <si>
    <t>Unilateral cleft lip and palate</t>
  </si>
  <si>
    <t>Bilateral cleft lip and palate</t>
  </si>
  <si>
    <t>Grey column indicates data presented in funnel plot</t>
  </si>
  <si>
    <t>Standard 2a:</t>
  </si>
  <si>
    <t>Negative outlier</t>
  </si>
  <si>
    <t>Positive outlier</t>
  </si>
  <si>
    <t>Negative alert</t>
  </si>
  <si>
    <t>Underweight</t>
  </si>
  <si>
    <t>Overweight</t>
  </si>
  <si>
    <t>Obese</t>
  </si>
  <si>
    <t>Before the age of 6</t>
  </si>
  <si>
    <t>After turning 6</t>
  </si>
  <si>
    <t>High / Very High SDQ scores</t>
  </si>
  <si>
    <t>Other SDQ scores</t>
  </si>
  <si>
    <t>dmft data reported</t>
  </si>
  <si>
    <t>0 dmft</t>
  </si>
  <si>
    <t>dmft &gt; 0</t>
  </si>
  <si>
    <t>dmft &lt; 6</t>
  </si>
  <si>
    <t>dmft &gt; 5</t>
  </si>
  <si>
    <t>Birth year(s)</t>
  </si>
  <si>
    <t>Cleft type</t>
  </si>
  <si>
    <t>Topic</t>
  </si>
  <si>
    <t>Normal speech</t>
  </si>
  <si>
    <t>Standard 1:</t>
  </si>
  <si>
    <t>TOC</t>
  </si>
  <si>
    <t>%</t>
  </si>
  <si>
    <t>At birth</t>
  </si>
  <si>
    <t>2018-20</t>
  </si>
  <si>
    <t>Speech</t>
  </si>
  <si>
    <t>Psychology</t>
  </si>
  <si>
    <t>Dental health</t>
  </si>
  <si>
    <t>**Revised totals have excluded Evelina London due to being outliers for consent verification (2012-2014 births). The revised means were used to calculate funnel plots</t>
  </si>
  <si>
    <t>Table Of Contents (TOC)</t>
  </si>
  <si>
    <t>Cleft Net East</t>
  </si>
  <si>
    <t>Spires</t>
  </si>
  <si>
    <t>South Wales</t>
  </si>
  <si>
    <t>South West</t>
  </si>
  <si>
    <t>Evelina London</t>
  </si>
  <si>
    <t>Cleft Service</t>
  </si>
  <si>
    <t>**Revised totals have excluded Evelina London due to being outliers for consent verification (2012-2014 births). Data from North Thames, South West (and Evelina London) were not used to create the funnel plot due to poor data completion rates. The revised means were used to calculate funnel plots</t>
  </si>
  <si>
    <t>S2a: Positive alert</t>
  </si>
  <si>
    <t>**Revised totals have excluded Evelina London due to being outliers for consent verification (2012-2014 births). Data from Northern Ireland, Trent and West Midlands were not used to create the funnel plot due to poor data completion rates. The revised means were used to calculate funnel plots</t>
  </si>
  <si>
    <t>TIM scores 0 only</t>
  </si>
  <si>
    <t>TIM scores 1a+</t>
  </si>
  <si>
    <t>Total</t>
  </si>
  <si>
    <t>Northern Ireland*</t>
  </si>
  <si>
    <t>Evelina London*</t>
  </si>
  <si>
    <t>Trent*</t>
  </si>
  <si>
    <t>.</t>
  </si>
  <si>
    <t>National</t>
  </si>
  <si>
    <t>Outcome not collected 
(reason provided)</t>
  </si>
  <si>
    <t>1 to 7 outcome items</t>
  </si>
  <si>
    <t>Cleft service</t>
  </si>
  <si>
    <t>Other</t>
  </si>
  <si>
    <t>-</t>
  </si>
  <si>
    <t>Notes:</t>
  </si>
  <si>
    <t>Administrative Unit</t>
  </si>
  <si>
    <t>potentially hide m and n</t>
  </si>
  <si>
    <t>Evelina London**</t>
  </si>
  <si>
    <t>potentially hide</t>
  </si>
  <si>
    <t>S1:Positive alert</t>
  </si>
  <si>
    <t>S2a:Negative alert</t>
  </si>
  <si>
    <t>S1:Negative alert</t>
  </si>
  <si>
    <t>BCLP</t>
  </si>
  <si>
    <t>UCLP</t>
  </si>
  <si>
    <t>CP</t>
  </si>
  <si>
    <t>Frequent: pressure consonants affected &gt;10% of the sample</t>
  </si>
  <si>
    <t>Occasional: pressure consonants affected &lt;10% of the sample</t>
  </si>
  <si>
    <t>Absent on pressure consonants</t>
  </si>
  <si>
    <t>NASAL AIRFLOW – NASAL TURBULENCE</t>
  </si>
  <si>
    <t>NASAL AIRFLOW – AUDIBLE NASAL EMISSION</t>
  </si>
  <si>
    <t>Marked – dentalization of nasal consonants and adjacent vowels</t>
  </si>
  <si>
    <t>Mild – partial dentalization of nasal consonants and adjacent vowels</t>
  </si>
  <si>
    <t>Absent</t>
  </si>
  <si>
    <t>RESONANCE – HYPONASALITY</t>
  </si>
  <si>
    <t>Severe – evident on vowels and voiced consonants</t>
  </si>
  <si>
    <t>Moderate – evident on open and close vowels</t>
  </si>
  <si>
    <t>Mild – evident on close vowels</t>
  </si>
  <si>
    <t>Borderline – minimal</t>
  </si>
  <si>
    <t>RESONANCE – HYPERNASALITY</t>
  </si>
  <si>
    <t>Score</t>
  </si>
  <si>
    <t>Description</t>
  </si>
  <si>
    <t>D</t>
  </si>
  <si>
    <t>C</t>
  </si>
  <si>
    <t>A</t>
  </si>
  <si>
    <t>12. Gliding of fricatives</t>
  </si>
  <si>
    <t>11. Nasal realisation of plosives</t>
  </si>
  <si>
    <t>10. Weak and or nasalised consonants</t>
  </si>
  <si>
    <t>PASSIVE CSCs</t>
  </si>
  <si>
    <t>9. Double Articulation</t>
  </si>
  <si>
    <t>8. Active Nasal Fricatives</t>
  </si>
  <si>
    <t>7. Glottal Articulation</t>
  </si>
  <si>
    <t>6. Pharyngeal Articulation</t>
  </si>
  <si>
    <t>NON ORAL CSCs</t>
  </si>
  <si>
    <t>5. Backed to Velar / Uvular</t>
  </si>
  <si>
    <t>B</t>
  </si>
  <si>
    <t>4. Double Articulation</t>
  </si>
  <si>
    <t>POSTERIOR ORAL CSCs</t>
  </si>
  <si>
    <t>3 Palatalisation / Palatal</t>
  </si>
  <si>
    <t>2. Lateralisation / Lateral</t>
  </si>
  <si>
    <t>1. Dentalisation / Interdentalisation</t>
  </si>
  <si>
    <t>ANTERIOR ORAL CSCs</t>
  </si>
  <si>
    <t>Cleft Speech Characteristics (CSCs)</t>
  </si>
  <si>
    <t>Reported five-year-index</t>
  </si>
  <si>
    <t>Eligible cases with dmft reported</t>
  </si>
  <si>
    <t xml:space="preserve">N </t>
  </si>
  <si>
    <t>Mean Care Index **</t>
  </si>
  <si>
    <t>Mean Treatment Index **</t>
  </si>
  <si>
    <t>p value from Kruskall Wallis test</t>
  </si>
  <si>
    <t>Liverpool*</t>
  </si>
  <si>
    <t>Cleft Services</t>
  </si>
  <si>
    <t>Weight only reported</t>
  </si>
  <si>
    <t>Height only reported</t>
  </si>
  <si>
    <t>Height &amp; Weight at 5 years reported</t>
  </si>
  <si>
    <t>Revised total ©</t>
  </si>
  <si>
    <t>Healthy BMI</t>
  </si>
  <si>
    <t>All eligible cases (a)</t>
  </si>
  <si>
    <t>Revised Total©</t>
  </si>
  <si>
    <t>All eligible cases</t>
  </si>
  <si>
    <t>CL</t>
  </si>
  <si>
    <t>Healthy Weight</t>
  </si>
  <si>
    <t>Eligible cases with 5 years growth data**</t>
  </si>
  <si>
    <t xml:space="preserve"> </t>
  </si>
  <si>
    <t>&gt;6 months</t>
  </si>
  <si>
    <t>&lt;6 months</t>
  </si>
  <si>
    <t>&lt;1 month</t>
  </si>
  <si>
    <t>&lt;1 week</t>
  </si>
  <si>
    <t>&lt;72 hours</t>
  </si>
  <si>
    <t>Antenatal</t>
  </si>
  <si>
    <t>Diagnosis time
n (%)</t>
  </si>
  <si>
    <t>Male</t>
  </si>
  <si>
    <t>Female</t>
  </si>
  <si>
    <t>*Defined as gestational age less than 37 weeks.</t>
  </si>
  <si>
    <t>Normal births</t>
  </si>
  <si>
    <t>Eligible children with gestation data</t>
  </si>
  <si>
    <t>Referred 24 hours after birth</t>
  </si>
  <si>
    <t>Referred within 24 hours of birth</t>
  </si>
  <si>
    <t>Number of registrations</t>
  </si>
  <si>
    <t>Contacted 24 hours after birth</t>
  </si>
  <si>
    <t>Contacted within 24 hours of birth</t>
  </si>
  <si>
    <t>Document</t>
  </si>
  <si>
    <t>Published</t>
  </si>
  <si>
    <t>Craig Russell</t>
  </si>
  <si>
    <t>Jibby Medina</t>
  </si>
  <si>
    <t>Research Fellow</t>
  </si>
  <si>
    <t>Clinical Effectiveness Unit</t>
  </si>
  <si>
    <t>Kate Fitzsimons</t>
  </si>
  <si>
    <t>Sophie Butterworth</t>
  </si>
  <si>
    <t>Clinical Research Fellow</t>
  </si>
  <si>
    <t>Hussein Wahedally</t>
  </si>
  <si>
    <t>Data Manager</t>
  </si>
  <si>
    <t>Jan van der Meulen</t>
  </si>
  <si>
    <t>Clinical Epidemiologist</t>
  </si>
  <si>
    <t>CEU Research Coordinator</t>
  </si>
  <si>
    <t>Members of CRANE Project Team</t>
  </si>
  <si>
    <t>Cleft Services – in England, Wales and Northern Ireland</t>
  </si>
  <si>
    <t>Host Hospital(s)</t>
  </si>
  <si>
    <t>Newcastle Hospitals NHS Foundation Trust</t>
  </si>
  <si>
    <t>Leeds Teaching Hospitals NHS Trust</t>
  </si>
  <si>
    <t xml:space="preserve">Liverpool Alder Hey Children’s Hospital </t>
  </si>
  <si>
    <t>Manchester*</t>
  </si>
  <si>
    <t>Royal Manchester Children’s Hospital</t>
  </si>
  <si>
    <t>Nottingham University Hospitals NHS Foundation Trust</t>
  </si>
  <si>
    <t>Birmingham Children's Hospital</t>
  </si>
  <si>
    <t>Cambridge University Hospitals NHS Foundation Trust</t>
  </si>
  <si>
    <t>North Thames**</t>
  </si>
  <si>
    <t xml:space="preserve">Great Ormond Street Hospital (GOSH), jointly with </t>
  </si>
  <si>
    <t>Broomfield Hospital in Essex</t>
  </si>
  <si>
    <t>The Spires***</t>
  </si>
  <si>
    <t>Salisbury District Hospital, jointly with</t>
  </si>
  <si>
    <t>John Radcliffe Hospital, Oxford</t>
  </si>
  <si>
    <t>Swansea Bay University Health Board</t>
  </si>
  <si>
    <t>Guy’s and St Thomas' NHS Foundation Trust</t>
  </si>
  <si>
    <t>Royal Belfast Hospital for Sick Children</t>
  </si>
  <si>
    <t>The CRANE Database covers England, Wales and Northern Ireland.  Cleft care is currently delivered by the following cleft services.</t>
  </si>
  <si>
    <t xml:space="preserve">Notes: </t>
  </si>
  <si>
    <t>*The North West, Isle of Man and North Wales Cleft Lip and Palate Network.</t>
  </si>
  <si>
    <t>**Data for GOSH and Broomfield cleft care teams combined upon request by the Spires’ Clinical Director (January 2017).</t>
  </si>
  <si>
    <t xml:space="preserve">***Data for Oxford and Salisbury cleft care teams combined upon request by the Spires’ Clinical Director (June 2016). </t>
  </si>
  <si>
    <t xml:space="preserve">More information on this can be found on the Cleft Lip &amp; Palate Association (CLAPA) website https://www.clapa.com/treatment/nhs-cleft-teams/ </t>
  </si>
  <si>
    <t>International classification of Disease 10th Revision (ICD-10) diagnostic codes for cleft lip and/or palate.</t>
  </si>
  <si>
    <t>Code</t>
  </si>
  <si>
    <t>Q35</t>
  </si>
  <si>
    <t>Q36</t>
  </si>
  <si>
    <t>Q37</t>
  </si>
  <si>
    <t>Cleft palate with cleft lip</t>
  </si>
  <si>
    <t xml:space="preserve">Classification of Surgical Operations and Procedures 4th Revision (OPCS-4) codes for cleft lip and cleft palate repairs. </t>
  </si>
  <si>
    <t>F031</t>
  </si>
  <si>
    <t>F291</t>
  </si>
  <si>
    <t>Correction of deformity to lip</t>
  </si>
  <si>
    <t>Correction of deformity to palate</t>
  </si>
  <si>
    <t>D821</t>
  </si>
  <si>
    <t>Di George's syndrome</t>
  </si>
  <si>
    <t>Congenital malformations of the nervous system (Q00-Q07)</t>
  </si>
  <si>
    <t>Q00</t>
  </si>
  <si>
    <t>Anencephaly and similar malformations</t>
  </si>
  <si>
    <t>Q01</t>
  </si>
  <si>
    <t>Encephalocele</t>
  </si>
  <si>
    <t>Q02</t>
  </si>
  <si>
    <t>Microcephaly</t>
  </si>
  <si>
    <t>Q03</t>
  </si>
  <si>
    <t>Congenital hydrocephalus</t>
  </si>
  <si>
    <t>Q04</t>
  </si>
  <si>
    <t>Other congenital malformations of brain</t>
  </si>
  <si>
    <t>Q05</t>
  </si>
  <si>
    <t>Spina bifida</t>
  </si>
  <si>
    <t>Q06</t>
  </si>
  <si>
    <t>Other congenital malformations of spinal cord</t>
  </si>
  <si>
    <t>Q07</t>
  </si>
  <si>
    <t>Other congenital malformations of nervous system</t>
  </si>
  <si>
    <t>Q16</t>
  </si>
  <si>
    <t>Congenital malformations of ear causing impairment of hearing</t>
  </si>
  <si>
    <t>Q18</t>
  </si>
  <si>
    <t>Other congenital malformations of face and neck</t>
  </si>
  <si>
    <t>Congenital malformations of the circulatory system (Q20-Q28)</t>
  </si>
  <si>
    <t>Q20</t>
  </si>
  <si>
    <t>Congenital malformations of cardiac chambers and connections</t>
  </si>
  <si>
    <t>Q21</t>
  </si>
  <si>
    <t>Congenital malformations of cardiac septa</t>
  </si>
  <si>
    <t>Q22</t>
  </si>
  <si>
    <t>Congenital malformations of pulmonary and tricuspid valves</t>
  </si>
  <si>
    <t>Q23</t>
  </si>
  <si>
    <t>Congenital malformations of aortic and mitral valves</t>
  </si>
  <si>
    <t>Q24</t>
  </si>
  <si>
    <t>Other congenital malformations of heart</t>
  </si>
  <si>
    <t>Q25</t>
  </si>
  <si>
    <t>Congenital malformations of great arteries</t>
  </si>
  <si>
    <t>Q26</t>
  </si>
  <si>
    <t>Congenital malformations of great veins</t>
  </si>
  <si>
    <t>Q27</t>
  </si>
  <si>
    <t>Other congenital malformations of peripheral vascular system</t>
  </si>
  <si>
    <t>Q28</t>
  </si>
  <si>
    <t>Other congenital malformations of circulatory system</t>
  </si>
  <si>
    <t>Q380</t>
  </si>
  <si>
    <t>Congenital malformations of lips, not elsewhere classified</t>
  </si>
  <si>
    <t>Q75</t>
  </si>
  <si>
    <t>Other congenital malformations of skull and face bones</t>
  </si>
  <si>
    <t>Q86</t>
  </si>
  <si>
    <t>Congenital malformation syndromes due to known exogenous causes, not elsewhere classified</t>
  </si>
  <si>
    <t>Q87</t>
  </si>
  <si>
    <t>Other specified congenital malformation syndromes affecting multiple systems</t>
  </si>
  <si>
    <t>Chromosomal abnormalities, not elsewhere classified (Q90-99)</t>
  </si>
  <si>
    <t>Q90</t>
  </si>
  <si>
    <t>Down's syndrome</t>
  </si>
  <si>
    <t>Q91</t>
  </si>
  <si>
    <t>Edwards' syndrome and Patau's syndrome</t>
  </si>
  <si>
    <t>Q92</t>
  </si>
  <si>
    <t>Other trisomies and partial trisomies of the autosomes, not elsewhere classified</t>
  </si>
  <si>
    <t>Q93</t>
  </si>
  <si>
    <t>Monosomies and deletions from the autosomes, not elsewhere classified</t>
  </si>
  <si>
    <t>Q95</t>
  </si>
  <si>
    <t>Balanced rearrangements and structural markers, not elsewhere classified</t>
  </si>
  <si>
    <t>Q96</t>
  </si>
  <si>
    <t>Turner's syndrome</t>
  </si>
  <si>
    <t>Q97</t>
  </si>
  <si>
    <t>Other sex chromosome abnormalities, female phenotype, not elsewhere classified</t>
  </si>
  <si>
    <t>Q98</t>
  </si>
  <si>
    <t>Other sex chromosome abnormalities, male phenotype, not elsewhere classified</t>
  </si>
  <si>
    <t>Q99</t>
  </si>
  <si>
    <t>Other chromosome abnormalities, not elsewhere classified</t>
  </si>
  <si>
    <t>Child growth</t>
  </si>
  <si>
    <t>Facial growth</t>
  </si>
  <si>
    <t>Patient deceased or emigrated</t>
  </si>
  <si>
    <t>Patient transferred in or out of area</t>
  </si>
  <si>
    <t>Syndromic diagnosis</t>
  </si>
  <si>
    <t>Clinically contraindicated (non-syndromic)</t>
  </si>
  <si>
    <t>Lack of staff facilities or equipment</t>
  </si>
  <si>
    <t>Patient DNA / cancelled / did not consent / cooperate</t>
  </si>
  <si>
    <t>Specific to Psychology: Screen only partially completed</t>
  </si>
  <si>
    <t>Specific to Psychology: Not completed due to language barriers</t>
  </si>
  <si>
    <t>Specific to Psychology: Parents declined to complete</t>
  </si>
  <si>
    <t>Specific to Speech: Not appointed before 6 years</t>
  </si>
  <si>
    <t>Eligible cases with 5 years growth data</t>
  </si>
  <si>
    <t>Consented eligible cases**</t>
  </si>
  <si>
    <t>** Exclusions: (1) Death before the age of five years, (2) submucous cleft palate, (3) children diagnosed with a syndrome</t>
  </si>
  <si>
    <t>** Exclusions: (1) Non consented cases, (2) submucous cleft palate and (3) children diagnosed with a syndrome.</t>
  </si>
  <si>
    <t xml:space="preserve">Total cases acc. for </t>
  </si>
  <si>
    <t>Data in the grey column and the revised mean were used to produce funnel plots</t>
  </si>
  <si>
    <t xml:space="preserve">© Revised totals have excluded Evelina London due to being an outlier for consent veriification (2012-14 births).  </t>
  </si>
  <si>
    <t>** Exclusions: (1) Children who died before the age of 5 years, (2) children with a submucous cleft palate, (3) children diagnosed with a syndrome and (4) children without cleft type or growth data available.</t>
  </si>
  <si>
    <t>All eligible cases**</t>
  </si>
  <si>
    <t>Reason for not collecting speech data: 2012-14 births</t>
  </si>
  <si>
    <r>
      <t>Reason for not collecting speech data</t>
    </r>
    <r>
      <rPr>
        <b/>
        <sz val="9"/>
        <color theme="1"/>
        <rFont val="Calibri"/>
        <family val="2"/>
      </rPr>
      <t>: 2015 births</t>
    </r>
  </si>
  <si>
    <t>Related documents</t>
  </si>
  <si>
    <t>Chapter</t>
  </si>
  <si>
    <t>Version</t>
  </si>
  <si>
    <t>Description and Amendment History</t>
  </si>
  <si>
    <t>Date</t>
  </si>
  <si>
    <t>Document Control</t>
  </si>
  <si>
    <t>The controlled copy of this document is held by the work area it covers. Any copies of this document held outside of that area, in whatever format (e.g. paper, email attachment), are considered to have passed out of control and should be checked for currency and validity.</t>
  </si>
  <si>
    <t>Registration</t>
  </si>
  <si>
    <t>Chapter 3.1</t>
  </si>
  <si>
    <t>Chapter 3.2</t>
  </si>
  <si>
    <t>Chapter 3.3</t>
  </si>
  <si>
    <t>Chapter 3.4</t>
  </si>
  <si>
    <t>Chapter 3.5</t>
  </si>
  <si>
    <t>Registrations in CRANE</t>
  </si>
  <si>
    <t>Timely diagnosis of cleft palate</t>
  </si>
  <si>
    <t>Gestational age and birth weight</t>
  </si>
  <si>
    <t>Contact with cleft services</t>
  </si>
  <si>
    <t>Audit Outcomes at 5 years of age</t>
  </si>
  <si>
    <t xml:space="preserve">Psychology  </t>
  </si>
  <si>
    <t>2012-14 combined and 2015</t>
  </si>
  <si>
    <t>2018-20 combined and 2021</t>
  </si>
  <si>
    <t>Additional material</t>
  </si>
  <si>
    <t>CRANE Project Team</t>
  </si>
  <si>
    <t>Hospital Episode Statistics (HES)</t>
  </si>
  <si>
    <t>Diagnosis and Procedure Codes, Hospital Episode Statistics (HES)</t>
  </si>
  <si>
    <t>Reasons outcome not collected</t>
  </si>
  <si>
    <t xml:space="preserve">Documents related to this product, for reference, published separately: </t>
  </si>
  <si>
    <t>**Revised totals have excluded Evelina London due to being an outlier for consent verification (2012-2014 births). The revised mean was used to calculate funnel plots</t>
  </si>
  <si>
    <t>Premature births*</t>
  </si>
  <si>
    <t xml:space="preserve">Number (%) of premature and normal births among CRANE-consented* children born in 2018-2020, compared to 2021. </t>
  </si>
  <si>
    <t xml:space="preserve">Number (%) of CRANE-consented* children born in 2018-2020, with low and high birth weight, compared to 2021, according to each cleft service - for children born at term only. </t>
  </si>
  <si>
    <t>Eligible children born at term**</t>
  </si>
  <si>
    <t>National average for 2021 excludes Liverpool, Trent and Spires cleft services as they did not provide birth weight data in 2021.</t>
  </si>
  <si>
    <t>Number of children with specified cleft type**</t>
  </si>
  <si>
    <t>**Children with missing data for cleft type or sex are excluded</t>
  </si>
  <si>
    <t>Number of children with specified sex**</t>
  </si>
  <si>
    <t>**Children without a referral time are excluded</t>
  </si>
  <si>
    <t>Number of children with referral time**</t>
  </si>
  <si>
    <t>Number of children with contact time**</t>
  </si>
  <si>
    <t>**Children without a contact time are excluded</t>
  </si>
  <si>
    <t>cases**</t>
  </si>
  <si>
    <t>** Exclusions: children who died before the age of 5 years, those with a submucous cleft palate and those with a diagnosed syndrome entered into the CRANE database .</t>
  </si>
  <si>
    <t>Revised totals</t>
  </si>
  <si>
    <t>Revised totals have excluded Evelina London due to being an outlier for consent verification (2012-2014 births). The revised means were used to calculate funnel plots.</t>
  </si>
  <si>
    <t>Fair facial growth score 
(3)</t>
  </si>
  <si>
    <t>**Revised totals have excluded Evelina London due to being an outlier for consent verification (2012-2014 births) and South West due to poor data completion rates. The revised means were used to calculate funnel plots.</t>
  </si>
  <si>
    <t>**Revised totals have excluded South Thames (Evelina London) due to being an outlier for consent verification (2012-2014 births) and Cleft Net East and North Thames due to poor data completion rates. The revised mean was used to calculate funnel plots.</t>
  </si>
  <si>
    <t>Grey column indicates data presented in funnel plot.</t>
  </si>
  <si>
    <t>Governance and Funding</t>
  </si>
  <si>
    <t xml:space="preserve">Ownership </t>
  </si>
  <si>
    <t>Cleft Development Group</t>
  </si>
  <si>
    <t>Funding</t>
  </si>
  <si>
    <t>Indicators</t>
  </si>
  <si>
    <t xml:space="preserve">Click here for information on the Cleft Development Group </t>
  </si>
  <si>
    <t xml:space="preserve">Timing of diagnosis </t>
  </si>
  <si>
    <t>Low Birth weight        (&lt;2500g)</t>
  </si>
  <si>
    <t>Healthy Birth weight    (2500g-4000g)</t>
  </si>
  <si>
    <t>High Birth weight     (&gt;=4000g)</t>
  </si>
  <si>
    <t>Consent status</t>
  </si>
  <si>
    <t>CRANE Core Set of Indicators</t>
  </si>
  <si>
    <r>
      <t>Key:</t>
    </r>
    <r>
      <rPr>
        <sz val="11"/>
        <color theme="1"/>
        <rFont val="Calibri"/>
        <family val="2"/>
        <scheme val="minor"/>
      </rPr>
      <t xml:space="preserve"> A – Audit (function); BCLP – Bilateral Cleft Lip and Palate; CAPS-A - ; Cleft Audit Protocol for Speech; CP – Cleft Lip; CP – Cleft Palate; dmft – decayed, missed or filled teeth; HES – Hospital Episode Statistics; O – outcome indicator (type); P – process indicator (type); R – Registry (function); UCLP – Unilateral Cleft Lip and Palate.</t>
    </r>
  </si>
  <si>
    <t>Pathway</t>
  </si>
  <si>
    <t>Function : Type</t>
  </si>
  <si>
    <t>#</t>
  </si>
  <si>
    <t>Indicator</t>
  </si>
  <si>
    <t>Denominator</t>
  </si>
  <si>
    <t>Numerator</t>
  </si>
  <si>
    <t>Consideration</t>
  </si>
  <si>
    <t>Diagnosis</t>
  </si>
  <si>
    <t>Registry (R) : Process indicator</t>
  </si>
  <si>
    <t>Timely detection of Cleft Palate (CP), within 24/72 hours from birth</t>
  </si>
  <si>
    <t>Children diagnosed with a CP</t>
  </si>
  <si>
    <t>Children diagnosed with a CP within 24/72 hours from birth</t>
  </si>
  <si>
    <t>R : P</t>
  </si>
  <si>
    <t>Antenatal diagnosis for CL, UCLP and BCLP</t>
  </si>
  <si>
    <t>Children diagnosed with a CL, UCLP and BCLP antenatally</t>
  </si>
  <si>
    <t>Children diagnosed with a CL, UCLP and BCLP within 24 hours from birth</t>
  </si>
  <si>
    <t>Referral and contact</t>
  </si>
  <si>
    <t>Referral to a cleft care team within 24 hours of birth</t>
  </si>
  <si>
    <t>Patients diagnosed with cleft lip and/or palate who have records on the CRANE Database system</t>
  </si>
  <si>
    <t>Families were referred to a cleft care team within 24 hours of birth</t>
  </si>
  <si>
    <t>Related to CLP01: % parents contacted by a cleft team Clinical Nurse Specialist (CNS) within 24 hrs of referral with an antenatal diagnosis of CLP</t>
  </si>
  <si>
    <t>Contact with a cleft care team within 24 hours of referral</t>
  </si>
  <si>
    <t>Families were contacted by a cleft care team within 24 hours of referral</t>
  </si>
  <si>
    <t>Related to CLP02: % parents, of infants diagnosed with CLP, who receive a visit from a cleft team CNS within 24 hrs of first referral (following birth)</t>
  </si>
  <si>
    <t xml:space="preserve">Consent verification undergone with all families of children with an orofacial cleft recorded in the CRANE Database </t>
  </si>
  <si>
    <t>Families approached for consent verification – who have reached the decision to accept or decline consent to records being shared with CRANE for follow-up / audit purposes.</t>
  </si>
  <si>
    <t>(Participation in audit is a mandatory requirement of service provision contract &gt; cannot audit without consent)</t>
  </si>
  <si>
    <r>
      <t xml:space="preserve">Outcomes / </t>
    </r>
    <r>
      <rPr>
        <sz val="10"/>
        <color theme="1"/>
        <rFont val="Calibri"/>
        <family val="2"/>
      </rPr>
      <t>Treatment:: Nursing</t>
    </r>
  </si>
  <si>
    <t>A : Outcome indicator (O)</t>
  </si>
  <si>
    <t>Healthy Body Mass Index (BMI) at 5 years of age</t>
  </si>
  <si>
    <t>All consented children, without submucous cleft palates, alive at the age of 5 years – with child growth data</t>
  </si>
  <si>
    <t>Patients with a healthy BMI at 5 years of age</t>
  </si>
  <si>
    <r>
      <t xml:space="preserve">Outcomes / </t>
    </r>
    <r>
      <rPr>
        <sz val="10"/>
        <color theme="1"/>
        <rFont val="Calibri"/>
        <family val="2"/>
      </rPr>
      <t>Treatment: Dental</t>
    </r>
  </si>
  <si>
    <t>A : O</t>
  </si>
  <si>
    <t>Dental decay at 5 years of age</t>
  </si>
  <si>
    <t>All consented children, without submucous cleft palates, alive at the age of 5 years – with dental health data</t>
  </si>
  <si>
    <t>Patients with at least one dmft (dmft &gt;0) at 5 years of age</t>
  </si>
  <si>
    <t>Dental treatment index at 5 years of age</t>
  </si>
  <si>
    <t>Patients with treatment indices of 1 (no untreated disease) at 5 years of age</t>
  </si>
  <si>
    <t>Mirrors CLP06: % of 5 year old children with CLP, who have had a treatment index recorded by a calibrated paediatric dentist (dmft scores)</t>
  </si>
  <si>
    <r>
      <t xml:space="preserve">Outcomes / </t>
    </r>
    <r>
      <rPr>
        <sz val="10"/>
        <color theme="1"/>
        <rFont val="Calibri"/>
        <family val="2"/>
      </rPr>
      <t>Treatment:  Orthodontic</t>
    </r>
  </si>
  <si>
    <t>Facial growth at 5 years of age</t>
  </si>
  <si>
    <t>All consented children with complete UCLP, without submucous cleft palates, alive at the age of 5 years – with Five Year Old Index scores</t>
  </si>
  <si>
    <t>Patients with Five Year Old Index scores reflecting ‘good’ dental arch relationships</t>
  </si>
  <si>
    <t>Mirrors CLP09: % of five year old children, with complete UCLP who have good maxillary growth as determined by the 5 Year Growth Index</t>
  </si>
  <si>
    <r>
      <t xml:space="preserve">Outcomes / </t>
    </r>
    <r>
      <rPr>
        <sz val="10"/>
        <color theme="1"/>
        <rFont val="Calibri"/>
        <family val="2"/>
      </rPr>
      <t>Treatment: Speech and language therapy</t>
    </r>
  </si>
  <si>
    <t>Speech within the normal range at 5 years of age</t>
  </si>
  <si>
    <t>All consented children with CP, UCLP and BCLP, without submucous cleft palates, without diagnosed syndromes, alive at the age of 5 years – with speech data (all 16 Cleft audit protocol for speech (CAPS-A) data items)</t>
  </si>
  <si>
    <t>Patients achieving speech within the normal range at 5 years of age</t>
  </si>
  <si>
    <t>Speech without difficulties resulting from existing or previous structural anomalies at 5 years of age</t>
  </si>
  <si>
    <t>All consented children with CP, UCLP and BCLP, without submucous cleft palates, without diagnosed syndromes, alive at the age of 5 years – with speech data (CAPS-A data items)</t>
  </si>
  <si>
    <t>Patients achieving speech without difficulties resulting from existing or previous structural anomalies at 5 years of age</t>
  </si>
  <si>
    <t>Speech without significant cleft-related articulation difficulties at 5 years of age</t>
  </si>
  <si>
    <t>Patients achieving speech without significant cleft-related articulation difficulties at 5 years of age</t>
  </si>
  <si>
    <t>Treatment / Process: Psychology</t>
  </si>
  <si>
    <t>A : P</t>
  </si>
  <si>
    <t>Psychology screening (at least one) before the age of 6 years</t>
  </si>
  <si>
    <t>All consented children, without submucous cleft palates, without diagnosed syndromes, alive at the age of 5 years – with date of psychological screen data</t>
  </si>
  <si>
    <t>Families screened at least once before the age of 6 years</t>
  </si>
  <si>
    <r>
      <t xml:space="preserve">Outcomes / </t>
    </r>
    <r>
      <rPr>
        <sz val="10"/>
        <color theme="1"/>
        <rFont val="Calibri"/>
        <family val="2"/>
      </rPr>
      <t>Treatment: Psychology</t>
    </r>
  </si>
  <si>
    <t>Psychological concerns identified at the age of 5</t>
  </si>
  <si>
    <t>All consented children, without submucous cleft palates, alive at the age of 5 years – with Strengths and Difficulties Questionnaires (SDQ) scores</t>
  </si>
  <si>
    <t>Patients with ‘high’ or ‘very high’ SDQ scores</t>
  </si>
  <si>
    <t>(1) Case ascertainment and surgical indictors require HES linkage so not added here.</t>
  </si>
  <si>
    <t xml:space="preserve">(2) We are piloting data quality indicators in 2021. </t>
  </si>
  <si>
    <t>Because adding data to CRANE is a requirement – additional Data Quality indicators being piloted in 2021</t>
  </si>
  <si>
    <t>Data Quality / Process:</t>
  </si>
  <si>
    <t>Gestational age and birth weight recorded for all eligible children</t>
  </si>
  <si>
    <t>All live births registered in CRANE</t>
  </si>
  <si>
    <t>Patients with a gestational age and birth weight data recorded in CRANE</t>
  </si>
  <si>
    <t xml:space="preserve">Diagnosis </t>
  </si>
  <si>
    <t>Data Quality / Process: Nursing</t>
  </si>
  <si>
    <t>Child growth at 5 years recorded for all eligible children</t>
  </si>
  <si>
    <t>All consented children, without submucous cleft palates, alive at the age of 5 years</t>
  </si>
  <si>
    <t>Patients with child growth (height &amp; weight) data at 5 years of age recorded in CRANE</t>
  </si>
  <si>
    <t>dmft at 5 years recorded for all eligible children</t>
  </si>
  <si>
    <t>Patients with recorded dmft scores at 5 years of age recorded in CRANE</t>
  </si>
  <si>
    <t>Dental</t>
  </si>
  <si>
    <t>Data Quality / Process: Orthodontic</t>
  </si>
  <si>
    <t>Facial growth at 5 years recorded for all eligible children</t>
  </si>
  <si>
    <t>All consented children with UCLP, without submucous cleft palates, alive at the age of 5 years</t>
  </si>
  <si>
    <t>Patients with recorded Five Year Old Index scores at 5 years of age recorded in CRANE</t>
  </si>
  <si>
    <t>E</t>
  </si>
  <si>
    <t>Speech scores at 5 years recorded for all eligible children</t>
  </si>
  <si>
    <t>All consented children with CP, UCLP and BCLP, without submucous cleft palates, without diagnosed syndromes, alive at the age of 5 years</t>
  </si>
  <si>
    <t>Patients with CAPS-A scores (all 16) at 5 years of age recorded in CRANE</t>
  </si>
  <si>
    <t>Speech and language therapy</t>
  </si>
  <si>
    <t>F</t>
  </si>
  <si>
    <t>Psychology data at 5 years recorded for all eligible children</t>
  </si>
  <si>
    <t>Patients with psychology screening information and SDQ scores at 5 years of age recorded in CRANE</t>
  </si>
  <si>
    <t>References</t>
  </si>
  <si>
    <t>Standards / guidelines – described in the individual summary tables / sections of the report.</t>
  </si>
  <si>
    <r>
      <t>Core set of indicators (n=14</t>
    </r>
    <r>
      <rPr>
        <b/>
        <sz val="11"/>
        <rFont val="Arial"/>
        <family val="2"/>
      </rPr>
      <t>)</t>
    </r>
  </si>
  <si>
    <t>*Registered in CRANE by 27 June 2022. Excluding those who died before 5 years and those with submucous cleft palates.</t>
  </si>
  <si>
    <t>*Registered in CRANE by 27 June 2022, children without consent and gestation data are excluded</t>
  </si>
  <si>
    <t xml:space="preserve">*Registered in CRANE by 27 June 2022. Children without consent, gestation data and birth weight are excluded.  </t>
  </si>
  <si>
    <t>*Registered in CRANE by 27 June 2022</t>
  </si>
  <si>
    <t>* Registered in CRANE by 27 June 2022.</t>
  </si>
  <si>
    <t>2018-2020 Timely</t>
  </si>
  <si>
    <t>2021 Timely</t>
  </si>
  <si>
    <t>2018-20 Timely</t>
  </si>
  <si>
    <t>2018-20 within 72hrs</t>
  </si>
  <si>
    <t>2021 within 72-hrs</t>
  </si>
  <si>
    <t>Total cases accounted for</t>
  </si>
  <si>
    <t>CRANE Audit Report 2022 - Supplementary tables and information</t>
  </si>
  <si>
    <t>V1</t>
  </si>
  <si>
    <t>CRANE 2022 Annual Report</t>
  </si>
  <si>
    <t>Including the Annual Report, Patient/public summary, Responses to outlier process and Methods</t>
  </si>
  <si>
    <t>CRANE 2022 Summary of Findings for Patients and Parents/Carers</t>
  </si>
  <si>
    <t>Catherine Foster
(up until May 2022)
Claire Dunn
(from August 2022)</t>
  </si>
  <si>
    <t>Programme Manager</t>
  </si>
  <si>
    <t>Distribution of reasons provided for not collecting outcome data for CRANE-consented children at 5 years of age, for 2012-2014 births</t>
  </si>
  <si>
    <t>Distribution of reasons provided for not collecting outcome data for CRANE-consented children at 5 years of age, for 2015 births</t>
  </si>
  <si>
    <t>p=0.8136</t>
  </si>
  <si>
    <t>p=0.4527</t>
  </si>
  <si>
    <t>All 8 psychology outcome items</t>
  </si>
  <si>
    <t xml:space="preserve">Clinical Project Lead / 
Consultant Surgeon </t>
  </si>
  <si>
    <t>Clinical Effectiveness Unit / 
NHS Greater Glasgow and Clyde</t>
  </si>
  <si>
    <t>Clinical Effectiveness Unit / 
London School of Hygiene and Tropical Medicine</t>
  </si>
  <si>
    <t>Name</t>
  </si>
  <si>
    <t>Role</t>
  </si>
  <si>
    <t>Affiliation</t>
  </si>
  <si>
    <t>West Midlands cleft service is exlcuded because it did not submit sufficient growth data at 5 years in 2012-14 (n=1)</t>
  </si>
  <si>
    <t xml:space="preserve">© Revised totals have excluded Evelina London (due to being an outlier for consent verification), N. Ireland, South West and West Midlands (due to being an outlier for data completeness at five years of age).  </t>
  </si>
  <si>
    <t>Leeds, Liverpool, South West and Evelina London cleft services are exlcuded because they did not submit growth data at 5 years in 2015</t>
  </si>
  <si>
    <r>
      <t>International classification of Disease 10th Revision (ICD-10) diagnostic codes for syndromes and malformations used to identify ‘syndromic’ cleft patients in CRANE-HES linked research work</t>
    </r>
    <r>
      <rPr>
        <sz val="10"/>
        <color theme="1"/>
        <rFont val="Calibri"/>
        <family val="2"/>
        <scheme val="minor"/>
      </rPr>
      <t xml:space="preserve">. A patient was defined as ‘syndromic’ if there was a record of any of the following codes in any of the fourteen diagnosis code fields for any of their HES episodes. </t>
    </r>
  </si>
  <si>
    <t>Total number of children registered 2018-2020</t>
  </si>
  <si>
    <t>Total number of children registered 2021</t>
  </si>
  <si>
    <t>Good facial growth score (1 or 2)</t>
  </si>
  <si>
    <t>Fair facial growth score (3)</t>
  </si>
  <si>
    <t>Poor facial growth score (4 or 5)</t>
  </si>
  <si>
    <t>University Hospitals Bristol &amp; Weston NHS Foundation Trust (UHBW)</t>
  </si>
  <si>
    <t>3.4.4.  Birth weight</t>
  </si>
  <si>
    <t xml:space="preserve">3.4.2.  Gestational age </t>
  </si>
  <si>
    <t>3.3.  Timely diagnosis of cleft palate</t>
  </si>
  <si>
    <t>3.2.3.  Timing of diagnosis for clefts involving the lip</t>
  </si>
  <si>
    <t>3.2.2.  Timing of diagnosis for all cleft types</t>
  </si>
  <si>
    <t>3.1.3.  Sex and Cleft type</t>
  </si>
  <si>
    <t xml:space="preserve">3.1.1.  Registrations </t>
  </si>
  <si>
    <t>3.5.2.  Referral time and contact time</t>
  </si>
  <si>
    <t xml:space="preserve">Chapter 4.1 </t>
  </si>
  <si>
    <t>4.1.  Consent</t>
  </si>
  <si>
    <t>Chapter 5.1</t>
  </si>
  <si>
    <t>Chapter 5.2</t>
  </si>
  <si>
    <t>Chapter 5.3</t>
  </si>
  <si>
    <t>Chapter 5.4</t>
  </si>
  <si>
    <t>Chapter 5.5</t>
  </si>
  <si>
    <t>Number of CRANE-registered* children born with a cleft involving the lip in 2021, according to diagnosis time</t>
  </si>
  <si>
    <t>Number of CRANE-registered* children born with a cleft involving the lip in 2018-2020, according to diagnosis time</t>
  </si>
  <si>
    <t>*Registered in CRANE by 27 June 2022. Excluding those who died before 5 years and those with submucous cleft palates</t>
  </si>
  <si>
    <t>Registered in CRANE by 27 June 2022</t>
  </si>
  <si>
    <t>* Registered in CRANE by 27 June 2022</t>
  </si>
  <si>
    <t>*Registered in CRANE by 27 June 2022. Exclusions: children who died before the age of 5 years and those with submucous cleft palates.</t>
  </si>
  <si>
    <t>*Registered in CRANE by 27 June 2022. Exclusions: children who died before the age of 5 years, those with submucous cleft palates, and those with a diagnosed syndrome entered onto the CRANE Database.</t>
  </si>
  <si>
    <t>The database is funded by the National Health Service through the National Specialised Commissioning Group for England, the Welsh Health Specialised Service, and the Northern Ireland Specialist Services Commissioning Team; who have responsibility for the delivery of care to children born with cleft lip and palate in England, Wales and Northern Ireland. An independent body, the Cleft Development Group UK, which represents patient representative groups, clinicians and commissioners, has the overall responsibility for running the database.</t>
  </si>
  <si>
    <t>Funding of the CRANE Database is currently coordinated and agreed by representatives of the National Specialised Commissioning Group for England, the Welsh Health Specialised Service, and the Northern Ireland Specialist Services Commissioning Team. Funds are raised through a levy calculated on a weighted per capita basis from the commissioning bodies in England, Wales and Northern Ireland.  The levy is currently collected by Specialised Commissioning (East Midlands).</t>
  </si>
  <si>
    <t>Outlier status**</t>
  </si>
  <si>
    <t xml:space="preserve">**Data from services with a negative outlier status were not used to calculate means for funnel plots </t>
  </si>
  <si>
    <t>Outlier status***</t>
  </si>
  <si>
    <t xml:space="preserve">***Data from services with a negative outlier status were not used to calculate means for funnel plots </t>
  </si>
  <si>
    <t>Outlier status</t>
  </si>
  <si>
    <t>Good facial growth score        (1 or 2)</t>
  </si>
  <si>
    <t>Poor facial growth score         (4 or 5)</t>
  </si>
  <si>
    <t>Outlier    status</t>
  </si>
  <si>
    <t>Version published on 12 December 2022.</t>
  </si>
  <si>
    <t xml:space="preserve">Table 1. Number (%) of CRANE-registered children born in 2012-2014, according to consent status and cleft service. </t>
  </si>
  <si>
    <t xml:space="preserve">Table 2. Number (%) of CRANE-registered children born in 2015, according to consent status and region / unit. </t>
  </si>
  <si>
    <t xml:space="preserve">Table 3. Number (%) of CRANE-registered children born in 2021, according to consent status and region / unit. </t>
  </si>
  <si>
    <t xml:space="preserve">Table 1. Number (%) of children* born in 2018-2020, referred to a cleft service within 24 hours after birth, compared to 2021, according to each cleft service and national percentage. </t>
  </si>
  <si>
    <t xml:space="preserve">Table 2. Number (%) of children* born in 2018-2020, contacted by a cleft service within 24 hours after referral, compared to 2021, according to each cleft service and national percentage. </t>
  </si>
  <si>
    <t>12 December 2022</t>
  </si>
  <si>
    <t>https://www.crane-database.org.uk/reports-home/</t>
  </si>
  <si>
    <t>The Cleft Development Group is a body with two distinct roles.  Firstly, it is responsible for making arrangements for the running and commissioning of the CRANE Database. 
Secondly, it is responsible for providing guidance on all aspects of the delivery of cleft care in England, Wales, and – when asked – by Northern Ireland.  It includes representatives from all the stakeholders in cleft care in the UK, including commissioners, public health consultants/regional cleft leads, specialists in the provision of cleft care, and parents and patients.  It also has representatives from the health services in Wales, Scotland and Northern Ireland, as well as a representative from the Republic of Ireland cleft service.
The Cleft Development Group CRANE web page provides detail on the CDG Membership and Terms of Reference.</t>
  </si>
  <si>
    <t xml:space="preserve">Table 1. Number of CRANE-registered* children born in 2018-2020, by cleft service. </t>
  </si>
  <si>
    <t xml:space="preserve">Table 2. Number of CRANE-registered* children born in 2021, by cleft service. </t>
  </si>
  <si>
    <t xml:space="preserve">Table 1. Number (%) of CRANE-registered* children born in 2018-2020, according to cleft type and sex by cleft service. </t>
  </si>
  <si>
    <t xml:space="preserve">Table 2. Number (%) of CRANE-registered* children born in 2021, according to cleft type and sex by cleft service. </t>
  </si>
  <si>
    <t>Table 1. Number of CRANE-registered* children born with a cleft lip and/or palate in 2018-2020, according to diagnosis time</t>
  </si>
  <si>
    <t>Table 2. Number of CRANE-registered* children born with a cleft lip and/or palate in 2021, according to diagnosis time</t>
  </si>
  <si>
    <t>Table 1. Number of CRANE-registered* children born with a cleft palate in 2018-2020, according to diagnosis time</t>
  </si>
  <si>
    <t>Table 2. Number of CRANE-registered* children born with a cleft palate in 2021, according to diagnosis time</t>
  </si>
  <si>
    <t>Table 1. Number (%) of CRANE registered* consented children born in 2012-14 with growth data at the age of five reported or reasons why this outcome was not collected, according to cleft service.</t>
  </si>
  <si>
    <t>Table 2. Number (%) of CRANE registered* consented children born in 2015 with growth data at the age of five reported or reasons why this outcome was not collected, according to cleft service.</t>
  </si>
  <si>
    <t>Table 1. Distribution of CRANE-registered* consented children born in 2012-2014, with growth data (height and weight) recorded at the age of five by BMI categories, according to each cleft type.</t>
  </si>
  <si>
    <t>Table 2. Distribution of CRANE-registered* consented children born in 2012-2014, with growth data (height and weight) recorded at the age of five by BMI categories, according to each cleft service.</t>
  </si>
  <si>
    <t>Table 3. Distribution of CRANE-registered* consented children born in 2015, with growth data (height and weight) recorded at the age of five by BMI categories, according to each cleft service.</t>
  </si>
  <si>
    <t>4.1.1.  Child growth - data completeness</t>
  </si>
  <si>
    <t>4.1.4.  Child growth - BMI</t>
  </si>
  <si>
    <t xml:space="preserve">Table 2. Number of CRANE-registered* consented children born 2015 with reported dental treatment and care, and average dental Treatment Index and average Care Index, according to cleft service. </t>
  </si>
  <si>
    <t xml:space="preserve">Table 1. Number of CRANE-registered* consented children born 2012-14 with reported dental treatment and care, and average dental Treatment Index and average Care Index, according to cleft service. </t>
  </si>
  <si>
    <t>4.2.  Dental health - data completeness and dmft 2012-14</t>
  </si>
  <si>
    <t>4.2.  Dental health - data completeness and dmft 2015</t>
  </si>
  <si>
    <t>4.2.3.  Dental health - treatment and care indices</t>
  </si>
  <si>
    <t xml:space="preserve">Table 1. Number (%) of CRANE-registered* consented children born in 2012-2014, with facial growth outcome data or reason this outcome was not collected at 5 years of age, according to cleft service. </t>
  </si>
  <si>
    <t xml:space="preserve">Table 2. Number (%) of CRANE-registered* consented children born in 2015, with facial growth outcome data or reason this outcome was not collected at 5 years of age, according to cleft service. </t>
  </si>
  <si>
    <t xml:space="preserve">Table 1. Number (%) of CRANE-registered* consented children born in 2012-2014, with reported five-year-index scores at 5 years of age, with good/fair/poor scores, according to cleft service. </t>
  </si>
  <si>
    <t xml:space="preserve">Figure 1. Breakdown of good, fair and poor facial growth outcomes, according to cleft service, for 2012-14 births. </t>
  </si>
  <si>
    <t xml:space="preserve">Table 2. Number (%) of CRANE-registered* consented children born in 2015, with reported five-year-index scores at 5 years of age, with good/fair/poor scores, according to cleft service. </t>
  </si>
  <si>
    <t xml:space="preserve">Table 1. Number (%) of CRANE-registered consented children born with a cleft affecting the palate in 2012-2014, according to speech data and cleft service. </t>
  </si>
  <si>
    <t xml:space="preserve">Table 2. Number (%) of CRANE-registered consented children born with a cleft affecting the palate in 2015, according to speech data and cleft service. </t>
  </si>
  <si>
    <t xml:space="preserve">Table 1. Number (%) of CRANE-registered consented children born with a cleft affecting the palate in 2012 - 2014 with reported speech outcomes at 5 years of age, meeting each speech outcome standard, according to cleft service. </t>
  </si>
  <si>
    <t xml:space="preserve">Table 2. Number (%) of CRANE-registered consented children born with a cleft affecting the palate in 2015 with reported speech outcomes at 5 years of age, meeting each speech outcome standard, according to cleft service. </t>
  </si>
  <si>
    <t>Table 1. Number (%) of CRANE-registered* and consented children born with a cleft</t>
  </si>
  <si>
    <t>palate in 2012-2014, according to the four parameters for resonance and nasal airflow</t>
  </si>
  <si>
    <t xml:space="preserve">Table 2. Number (%) of CRANE-registered* consented children born with a cleft palate in </t>
  </si>
  <si>
    <t>2012-2014, according to the twelve Cleft Speech Characteristics (CSCs) parameters.</t>
  </si>
  <si>
    <t xml:space="preserve">Table 1. Number (%) of CRANE-registered consented children born in 2015 with reported psychology outcomes at 5 years of age, according to cleft service. </t>
  </si>
  <si>
    <t xml:space="preserve">Table 2. Raw data for funnel plots. Number (%) of CRANE-registered consented children born in 2015 with Psychology screen before the age of 6, according to cleft service. </t>
  </si>
  <si>
    <t xml:space="preserve">Table 3. Raw data for funnel plots. Number (%) of CRANE-registered consented children born in 2015 with TIM scores 1a+ (seen by a psychologist at age 5 and a psychosocial screen was completed or psychological input arranged), according to cleft service. </t>
  </si>
  <si>
    <t xml:space="preserve">Table 4. Raw data for funnel plots. Number (%) of CRANE-registered consented children born in 2015 with High/Very High SDQ scores, according to cleft service. </t>
  </si>
  <si>
    <t xml:space="preserve">Table 1. Number (%) of CRANE-registered consented children born in 2012-2014 with reported psychology outcomes at 5 years of age, according to cleft service. </t>
  </si>
  <si>
    <t xml:space="preserve">Table 2. Raw data for funnel plots. Number (%) of CRANE-registered consented children born in 2012 - 2014 with Psychology screen before the age of 6, according to cleft service. </t>
  </si>
  <si>
    <t xml:space="preserve">Table 3. Raw data for funnel plots. Number (%) of CRANE-registered consented children born in 2012 - 2014 with TIM scores 1a+ (seen by a psychologist at age 5 and a psychosocial screen was completed or psychological input arranged), according to cleft service. </t>
  </si>
  <si>
    <t xml:space="preserve">Table 4. Raw data for funnel plots. Number (%) of CRANE-registered consented children born in 2012 - 2014 with High/Very High SDQ scores, according to cleft service. </t>
  </si>
  <si>
    <t xml:space="preserve">Table 1. Number (%) of CRANE-registered consented children born in 2015 with dmft scores or reasons this outcome was not collected at 5 years of age, according to cleft service. </t>
  </si>
  <si>
    <t xml:space="preserve">Table 2. Number (%) of CRANE-registered consented children born in 2015 with dmft &gt; 0 scores, according to cleft service. </t>
  </si>
  <si>
    <t xml:space="preserve">Table 3. Number (%) of CRANE-registered consented children born in 2015 with dmft &gt; 5 scores, according to cleft service. </t>
  </si>
  <si>
    <t xml:space="preserve">Table 1. Number (%) of CRANE-registered consented children born in 2012-2014 with dmft scores or reasons this outcome was not collected at 5 years of age, according to cleft service. </t>
  </si>
  <si>
    <t xml:space="preserve">Table 2. Raw data for funnel plots. Number (%) of CRANE-registered consented children born in 2012 - 2014 with dmft &gt; 0 scores, according to cleft service. </t>
  </si>
  <si>
    <t xml:space="preserve">Table 3. Raw data for funnel plots. Number (%) of CRANE-registered consented children born in 2012 - 2014 with dmft &gt; 5 scores, according to cleft service. </t>
  </si>
  <si>
    <t>4.3.1.  Facial growth - data completeness</t>
  </si>
  <si>
    <t>4.3.3.  Facial growth - 5YI</t>
  </si>
  <si>
    <t>4.4.1.  Speech - data completeness</t>
  </si>
  <si>
    <t xml:space="preserve">4.4.2.  Speech Standards </t>
  </si>
  <si>
    <t>4.4.2.  16 CAPS-A Speech parameters</t>
  </si>
  <si>
    <t>4.5.  Psychology - data completeness and outcomes 2012-14</t>
  </si>
  <si>
    <t>4.5.  Psychology - data completeness and outcomes 2015</t>
  </si>
  <si>
    <t>4.  Reasons outcome not collected - child growth, dental health, facial growth, speech and psychology</t>
  </si>
  <si>
    <t>2022 Annual Report: Responses to outlier process (Appendices)</t>
  </si>
  <si>
    <t>2022 Annual Report: Methods (Appendices)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</si>
</sst>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0.0%"/>
    <numFmt numFmtId="166" formatCode="0.0"/>
    <numFmt numFmtId="167" formatCode="_-* #,##0_-;\-* #,##0_-;_-* &quot;-&quot;??_-;_-@_-"/>
  </numFmts>
  <fonts count="53" x14ac:knownFonts="1">
    <font>
      <sz val="11"/>
      <color theme="1"/>
      <name val="Calibri"/>
      <family val="2"/>
      <scheme val="minor"/>
    </font>
    <font>
      <sz val="9"/>
      <color theme="1"/>
      <name val="Calibri"/>
      <family val="2"/>
      <scheme val="minor"/>
    </font>
    <font>
      <sz val="11"/>
      <color theme="1"/>
      <name val="Calibri"/>
      <family val="2"/>
      <scheme val="minor"/>
    </font>
    <font>
      <b/>
      <sz val="9"/>
      <color theme="1"/>
      <name val="Calibri"/>
      <family val="2"/>
    </font>
    <font>
      <sz val="9"/>
      <color theme="1"/>
      <name val="Calibri"/>
      <family val="2"/>
    </font>
    <font>
      <sz val="9"/>
      <color rgb="FF000000"/>
      <name val="Calibri"/>
      <family val="2"/>
    </font>
    <font>
      <sz val="9"/>
      <color theme="1"/>
      <name val="Calibri"/>
      <family val="2"/>
      <scheme val="minor"/>
    </font>
    <font>
      <sz val="10"/>
      <color theme="1"/>
      <name val="Calibri"/>
      <family val="2"/>
      <scheme val="minor"/>
    </font>
    <font>
      <b/>
      <sz val="9"/>
      <color theme="1"/>
      <name val="Calibri"/>
      <family val="2"/>
      <scheme val="minor"/>
    </font>
    <font>
      <b/>
      <sz val="11"/>
      <color theme="0"/>
      <name val="Calibri"/>
      <family val="2"/>
      <scheme val="minor"/>
    </font>
    <font>
      <b/>
      <sz val="11"/>
      <color theme="1"/>
      <name val="Calibri"/>
      <family val="2"/>
      <scheme val="minor"/>
    </font>
    <font>
      <sz val="11"/>
      <color rgb="FF0070C0"/>
      <name val="Calibri"/>
      <family val="2"/>
      <scheme val="minor"/>
    </font>
    <font>
      <u/>
      <sz val="11"/>
      <color theme="10"/>
      <name val="Calibri"/>
      <family val="2"/>
      <scheme val="minor"/>
    </font>
    <font>
      <sz val="11"/>
      <name val="Calibri"/>
      <family val="2"/>
      <scheme val="minor"/>
    </font>
    <font>
      <sz val="11"/>
      <color rgb="FF323232"/>
      <name val="Arial"/>
      <family val="2"/>
    </font>
    <font>
      <sz val="9"/>
      <color rgb="FFFF0000"/>
      <name val="Calibri"/>
      <family val="2"/>
      <scheme val="minor"/>
    </font>
    <font>
      <b/>
      <sz val="9"/>
      <name val="Calibri"/>
      <family val="2"/>
      <scheme val="minor"/>
    </font>
    <font>
      <sz val="9"/>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sz val="10"/>
      <name val="Calibri"/>
      <family val="2"/>
      <scheme val="minor"/>
    </font>
    <font>
      <u/>
      <sz val="9"/>
      <color theme="10"/>
      <name val="Calibri"/>
      <family val="2"/>
      <scheme val="minor"/>
    </font>
    <font>
      <b/>
      <sz val="9"/>
      <color rgb="FF000000"/>
      <name val="Calibri"/>
      <family val="2"/>
    </font>
    <font>
      <b/>
      <sz val="10"/>
      <color theme="1"/>
      <name val="Calibri"/>
      <family val="2"/>
      <scheme val="minor"/>
    </font>
    <font>
      <sz val="10"/>
      <color theme="1"/>
      <name val="Times New Roman"/>
      <family val="1"/>
    </font>
    <font>
      <sz val="9"/>
      <color rgb="FF0070C0"/>
      <name val="Calibri"/>
      <family val="2"/>
      <scheme val="minor"/>
    </font>
    <font>
      <sz val="9"/>
      <color theme="0"/>
      <name val="Calibri"/>
      <family val="2"/>
      <scheme val="minor"/>
    </font>
    <font>
      <sz val="11"/>
      <color theme="1"/>
      <name val="Calibri"/>
      <family val="2"/>
    </font>
    <font>
      <b/>
      <sz val="12"/>
      <color rgb="FF6264A0"/>
      <name val="Calibri"/>
      <family val="2"/>
      <scheme val="minor"/>
    </font>
    <font>
      <b/>
      <sz val="10"/>
      <color theme="1"/>
      <name val="Calibri"/>
      <family val="2"/>
    </font>
    <font>
      <sz val="10"/>
      <color theme="1"/>
      <name val="Calibri"/>
      <family val="2"/>
    </font>
    <font>
      <b/>
      <sz val="12"/>
      <color theme="1"/>
      <name val="Calibri"/>
      <family val="2"/>
      <scheme val="minor"/>
    </font>
    <font>
      <sz val="10"/>
      <name val="Calibri"/>
      <family val="2"/>
    </font>
    <font>
      <sz val="11"/>
      <color indexed="8"/>
      <name val="Calibri"/>
      <family val="2"/>
    </font>
    <font>
      <sz val="9"/>
      <color indexed="8"/>
      <name val="Calibri"/>
      <family val="2"/>
    </font>
    <font>
      <b/>
      <sz val="14"/>
      <color theme="1"/>
      <name val="Calibri"/>
      <family val="2"/>
      <scheme val="minor"/>
    </font>
    <font>
      <sz val="11"/>
      <color rgb="FF6264A0"/>
      <name val="Calibri"/>
      <family val="2"/>
      <scheme val="minor"/>
    </font>
    <font>
      <u/>
      <sz val="10"/>
      <color theme="10"/>
      <name val="Calibri"/>
      <family val="2"/>
      <scheme val="minor"/>
    </font>
    <font>
      <b/>
      <sz val="11"/>
      <color rgb="FF6264A0"/>
      <name val="Calibri"/>
      <family val="2"/>
      <scheme val="minor"/>
    </font>
    <font>
      <b/>
      <sz val="9"/>
      <color rgb="FFFF0000"/>
      <name val="Calibri"/>
      <family val="2"/>
      <scheme val="minor"/>
    </font>
    <font>
      <sz val="12"/>
      <name val="Calibri"/>
      <family val="2"/>
      <scheme val="minor"/>
    </font>
    <font>
      <sz val="12"/>
      <color theme="1"/>
      <name val="Calibri"/>
      <family val="2"/>
      <scheme val="minor"/>
    </font>
    <font>
      <sz val="10"/>
      <color rgb="FF0070C0"/>
      <name val="Calibri"/>
      <family val="2"/>
    </font>
    <font>
      <b/>
      <sz val="11"/>
      <name val="Calibri"/>
      <family val="2"/>
    </font>
    <font>
      <b/>
      <sz val="11"/>
      <name val="Arial"/>
      <family val="2"/>
    </font>
    <font>
      <sz val="11"/>
      <color theme="0"/>
      <name val="Calibri"/>
      <family val="2"/>
      <scheme val="minor"/>
    </font>
    <font>
      <b/>
      <sz val="9"/>
      <color theme="0"/>
      <name val="Calibri"/>
      <family val="2"/>
      <scheme val="minor"/>
    </font>
    <font>
      <sz val="9"/>
      <name val="Calibri"/>
      <family val="2"/>
    </font>
    <font>
      <sz val="9"/>
      <color theme="0"/>
      <name val="Calibri"/>
      <family val="2"/>
    </font>
    <font>
      <b/>
      <sz val="11"/>
      <color theme="1"/>
      <name val="Calibri"/>
      <family val="2"/>
    </font>
    <font>
      <sz val="12"/>
      <color rgb="FF000000"/>
      <name val="Calibri"/>
      <family val="2"/>
    </font>
    <font>
      <b/>
      <sz val="9"/>
      <name val="Calibri"/>
      <family val="2"/>
    </font>
  </fonts>
  <fills count="1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rgb="FF0070C0"/>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rgb="FFFF7575"/>
        <bgColor indexed="64"/>
      </patternFill>
    </fill>
    <fill>
      <patternFill patternType="solid">
        <fgColor theme="6" tint="0.59999389629810485"/>
        <bgColor indexed="64"/>
      </patternFill>
    </fill>
    <fill>
      <patternFill patternType="solid">
        <fgColor theme="3" tint="0.79998168889431442"/>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rgb="FFA6A6A6"/>
      </bottom>
      <diagonal/>
    </border>
    <border>
      <left/>
      <right/>
      <top style="medium">
        <color indexed="64"/>
      </top>
      <bottom style="medium">
        <color rgb="FF000000"/>
      </bottom>
      <diagonal/>
    </border>
    <border>
      <left/>
      <right/>
      <top/>
      <bottom style="medium">
        <color rgb="FFBFBFBF"/>
      </bottom>
      <diagonal/>
    </border>
    <border>
      <left/>
      <right/>
      <top style="medium">
        <color rgb="FFBFBFBF"/>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top style="medium">
        <color rgb="FFA6A6A6"/>
      </top>
      <bottom style="medium">
        <color rgb="FFA6A6A6"/>
      </bottom>
      <diagonal/>
    </border>
  </borders>
  <cellStyleXfs count="8">
    <xf numFmtId="0" fontId="0" fillId="0" borderId="0"/>
    <xf numFmtId="9" fontId="2" fillId="0" borderId="0" applyFont="0" applyFill="0" applyBorder="0" applyAlignment="0" applyProtection="0"/>
    <xf numFmtId="0" fontId="12" fillId="0" borderId="0" applyNumberFormat="0" applyFill="0" applyBorder="0" applyAlignment="0" applyProtection="0"/>
    <xf numFmtId="43" fontId="2" fillId="0" borderId="0" applyFont="0" applyFill="0" applyBorder="0" applyAlignment="0" applyProtection="0"/>
    <xf numFmtId="0" fontId="1" fillId="0" borderId="0"/>
    <xf numFmtId="0" fontId="2" fillId="0" borderId="0"/>
    <xf numFmtId="0" fontId="34" fillId="0" borderId="0"/>
    <xf numFmtId="44" fontId="2" fillId="0" borderId="0" applyFont="0" applyFill="0" applyBorder="0" applyAlignment="0" applyProtection="0"/>
  </cellStyleXfs>
  <cellXfs count="771">
    <xf numFmtId="0" fontId="0" fillId="0" borderId="0" xfId="0"/>
    <xf numFmtId="0" fontId="4" fillId="0" borderId="0" xfId="0" applyFont="1" applyFill="1" applyBorder="1" applyAlignment="1">
      <alignment horizontal="left" vertical="center"/>
    </xf>
    <xf numFmtId="3" fontId="4" fillId="0" borderId="2" xfId="0" applyNumberFormat="1" applyFont="1" applyFill="1" applyBorder="1" applyAlignment="1">
      <alignment horizontal="center" vertical="center"/>
    </xf>
    <xf numFmtId="164" fontId="5" fillId="0" borderId="2" xfId="0" applyNumberFormat="1" applyFont="1" applyFill="1" applyBorder="1" applyAlignment="1">
      <alignment horizontal="center" vertical="center" wrapText="1"/>
    </xf>
    <xf numFmtId="0" fontId="0" fillId="0" borderId="0" xfId="0" applyFill="1"/>
    <xf numFmtId="3" fontId="6" fillId="0" borderId="2" xfId="0" applyNumberFormat="1" applyFont="1" applyFill="1" applyBorder="1" applyAlignment="1">
      <alignment horizontal="center"/>
    </xf>
    <xf numFmtId="0" fontId="0" fillId="0" borderId="0" xfId="0" applyAlignment="1">
      <alignment horizont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6" fillId="0" borderId="0" xfId="0" applyFont="1" applyAlignment="1">
      <alignment horizontal="center"/>
    </xf>
    <xf numFmtId="164" fontId="5"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164" fontId="4" fillId="0" borderId="0" xfId="1" applyNumberFormat="1" applyFont="1" applyAlignment="1">
      <alignment horizontal="center" vertical="center" wrapText="1"/>
    </xf>
    <xf numFmtId="0" fontId="4" fillId="0" borderId="2" xfId="0" applyFont="1" applyBorder="1" applyAlignment="1">
      <alignment vertical="center" wrapText="1"/>
    </xf>
    <xf numFmtId="164" fontId="4" fillId="0" borderId="2" xfId="1" applyNumberFormat="1" applyFont="1" applyBorder="1" applyAlignment="1">
      <alignment horizontal="center" vertical="center" wrapText="1"/>
    </xf>
    <xf numFmtId="164" fontId="4" fillId="0" borderId="0" xfId="1" applyNumberFormat="1" applyFont="1" applyFill="1" applyBorder="1" applyAlignment="1">
      <alignment horizontal="center" vertical="center"/>
    </xf>
    <xf numFmtId="0" fontId="4" fillId="0" borderId="0" xfId="0" applyFont="1" applyFill="1" applyBorder="1" applyAlignment="1">
      <alignment horizontal="center" vertical="center" wrapText="1"/>
    </xf>
    <xf numFmtId="164" fontId="4" fillId="0" borderId="0" xfId="1"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64" fontId="5" fillId="0" borderId="0" xfId="1" applyNumberFormat="1" applyFont="1" applyFill="1" applyBorder="1" applyAlignment="1">
      <alignment horizontal="center" vertical="center" wrapText="1"/>
    </xf>
    <xf numFmtId="164" fontId="4" fillId="0" borderId="2" xfId="1" applyNumberFormat="1" applyFont="1" applyFill="1" applyBorder="1" applyAlignment="1">
      <alignment horizontal="center" vertical="center"/>
    </xf>
    <xf numFmtId="164" fontId="4" fillId="0" borderId="2"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0" fontId="6" fillId="0" borderId="0" xfId="0" applyFont="1"/>
    <xf numFmtId="0" fontId="6" fillId="0" borderId="0" xfId="0" applyFont="1" applyFill="1"/>
    <xf numFmtId="164" fontId="5" fillId="0" borderId="1" xfId="1" applyNumberFormat="1" applyFont="1" applyFill="1" applyBorder="1" applyAlignment="1">
      <alignment horizontal="center" vertical="center" wrapText="1"/>
    </xf>
    <xf numFmtId="164" fontId="4" fillId="3" borderId="0" xfId="1" applyNumberFormat="1" applyFont="1" applyFill="1" applyBorder="1" applyAlignment="1">
      <alignment horizontal="center" vertical="center"/>
    </xf>
    <xf numFmtId="164" fontId="4" fillId="3" borderId="2" xfId="1" applyNumberFormat="1" applyFont="1" applyFill="1" applyBorder="1" applyAlignment="1">
      <alignment horizontal="center" vertical="center"/>
    </xf>
    <xf numFmtId="164" fontId="5" fillId="3" borderId="0"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164" fontId="4" fillId="3" borderId="2" xfId="1" applyNumberFormat="1" applyFont="1" applyFill="1" applyBorder="1" applyAlignment="1">
      <alignment horizontal="center" vertical="center" wrapText="1"/>
    </xf>
    <xf numFmtId="164" fontId="4" fillId="3" borderId="0" xfId="1" applyNumberFormat="1" applyFont="1" applyFill="1" applyAlignment="1">
      <alignment horizontal="center" vertical="center" wrapText="1"/>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xf numFmtId="0" fontId="1" fillId="0" borderId="0" xfId="0" applyFont="1" applyBorder="1"/>
    <xf numFmtId="0" fontId="1" fillId="0" borderId="1" xfId="0" applyFont="1" applyBorder="1" applyAlignment="1">
      <alignment horizontal="center"/>
    </xf>
    <xf numFmtId="0" fontId="8" fillId="0" borderId="0" xfId="0" applyFont="1" applyBorder="1"/>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164" fontId="4" fillId="0" borderId="0" xfId="1" applyNumberFormat="1"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3" fillId="0" borderId="1" xfId="0" applyFont="1" applyBorder="1" applyAlignment="1">
      <alignment horizontal="center" vertical="center" wrapText="1"/>
    </xf>
    <xf numFmtId="0" fontId="1" fillId="0" borderId="0" xfId="0" applyFont="1" applyBorder="1" applyAlignment="1">
      <alignment horizontal="center"/>
    </xf>
    <xf numFmtId="0" fontId="1" fillId="0" borderId="0" xfId="0" applyFont="1" applyAlignment="1">
      <alignment horizontal="center"/>
    </xf>
    <xf numFmtId="3" fontId="1" fillId="0" borderId="2" xfId="0" applyNumberFormat="1" applyFont="1" applyFill="1" applyBorder="1" applyAlignment="1">
      <alignment horizontal="center"/>
    </xf>
    <xf numFmtId="0" fontId="1" fillId="0" borderId="1" xfId="0" applyFont="1" applyBorder="1"/>
    <xf numFmtId="0" fontId="10" fillId="0" borderId="0" xfId="0" applyFont="1"/>
    <xf numFmtId="3" fontId="0" fillId="0" borderId="0" xfId="0" applyNumberFormat="1"/>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0" borderId="0" xfId="0" applyFont="1" applyFill="1"/>
    <xf numFmtId="0" fontId="1" fillId="0" borderId="0" xfId="0" applyFont="1" applyFill="1" applyAlignment="1">
      <alignment horizontal="center"/>
    </xf>
    <xf numFmtId="0" fontId="1" fillId="0" borderId="0" xfId="0" applyFont="1" applyFill="1" applyBorder="1"/>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 xfId="0" applyFont="1" applyBorder="1" applyAlignment="1">
      <alignment horizontal="center" vertical="center" wrapText="1"/>
    </xf>
    <xf numFmtId="164" fontId="0" fillId="0" borderId="0" xfId="0" applyNumberFormat="1"/>
    <xf numFmtId="0" fontId="11" fillId="0" borderId="0" xfId="0" applyFont="1"/>
    <xf numFmtId="0" fontId="17" fillId="0" borderId="0" xfId="0" applyFont="1" applyFill="1" applyBorder="1" applyAlignment="1">
      <alignment horizontal="right"/>
    </xf>
    <xf numFmtId="0" fontId="0" fillId="0" borderId="0" xfId="0" applyFill="1" applyAlignment="1">
      <alignment horizontal="center"/>
    </xf>
    <xf numFmtId="0" fontId="3" fillId="0" borderId="2" xfId="0" applyFont="1" applyBorder="1" applyAlignment="1">
      <alignment vertical="center" wrapText="1"/>
    </xf>
    <xf numFmtId="0" fontId="3" fillId="0" borderId="2" xfId="0" applyFont="1" applyBorder="1" applyAlignment="1">
      <alignment horizontal="right" vertical="center" wrapText="1"/>
    </xf>
    <xf numFmtId="3" fontId="5" fillId="0" borderId="4" xfId="0" applyNumberFormat="1" applyFont="1" applyBorder="1" applyAlignment="1">
      <alignment horizontal="right"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3" fillId="10" borderId="5" xfId="0" applyFont="1" applyFill="1" applyBorder="1" applyAlignment="1">
      <alignment horizontal="center" vertical="center"/>
    </xf>
    <xf numFmtId="0" fontId="3" fillId="5" borderId="0" xfId="0" applyFont="1" applyFill="1" applyAlignment="1">
      <alignment horizontal="center" vertical="center"/>
    </xf>
    <xf numFmtId="0" fontId="4" fillId="0" borderId="0" xfId="0" applyFont="1" applyAlignment="1">
      <alignment horizontal="right" vertical="center"/>
    </xf>
    <xf numFmtId="3" fontId="1" fillId="0" borderId="0" xfId="0" applyNumberFormat="1" applyFont="1"/>
    <xf numFmtId="0" fontId="3" fillId="7" borderId="0" xfId="0" applyFont="1" applyFill="1" applyAlignment="1">
      <alignment horizontal="center" vertical="center"/>
    </xf>
    <xf numFmtId="0" fontId="23" fillId="0" borderId="6" xfId="0"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lignment horizontal="right" vertical="center"/>
    </xf>
    <xf numFmtId="0" fontId="3" fillId="10" borderId="0" xfId="0" applyFont="1" applyFill="1" applyAlignment="1">
      <alignment horizontal="center" vertical="center"/>
    </xf>
    <xf numFmtId="0" fontId="23" fillId="0" borderId="0" xfId="0" applyFont="1" applyAlignment="1">
      <alignment horizontal="right" vertical="center"/>
    </xf>
    <xf numFmtId="0" fontId="4" fillId="0" borderId="0" xfId="0" applyFont="1" applyAlignment="1">
      <alignment horizontal="center" vertical="center"/>
    </xf>
    <xf numFmtId="0" fontId="3" fillId="8" borderId="5" xfId="0" applyFont="1" applyFill="1" applyBorder="1" applyAlignment="1">
      <alignment horizontal="center" vertical="center"/>
    </xf>
    <xf numFmtId="0" fontId="3" fillId="11" borderId="0" xfId="0" applyFont="1" applyFill="1" applyAlignment="1">
      <alignment horizontal="center" vertical="center"/>
    </xf>
    <xf numFmtId="0" fontId="3" fillId="8" borderId="0" xfId="0" applyFont="1" applyFill="1" applyAlignment="1">
      <alignment horizontal="center" vertical="center"/>
    </xf>
    <xf numFmtId="0" fontId="4" fillId="0" borderId="4"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vertical="center" wrapText="1"/>
    </xf>
    <xf numFmtId="0" fontId="4" fillId="0" borderId="5" xfId="0" applyFont="1" applyBorder="1" applyAlignment="1">
      <alignment vertical="center"/>
    </xf>
    <xf numFmtId="0" fontId="4" fillId="0" borderId="0" xfId="0" applyFont="1" applyAlignment="1">
      <alignment vertical="center" wrapText="1"/>
    </xf>
    <xf numFmtId="0" fontId="4" fillId="0" borderId="0" xfId="0" applyFont="1" applyAlignment="1">
      <alignment vertical="center"/>
    </xf>
    <xf numFmtId="0" fontId="3" fillId="5" borderId="5" xfId="0" applyFont="1" applyFill="1" applyBorder="1" applyAlignment="1">
      <alignment horizontal="center" vertical="center"/>
    </xf>
    <xf numFmtId="0" fontId="25" fillId="0" borderId="0" xfId="0" applyFont="1" applyAlignment="1">
      <alignment vertical="center"/>
    </xf>
    <xf numFmtId="0" fontId="26" fillId="0" borderId="1" xfId="0" applyFont="1" applyBorder="1" applyAlignment="1">
      <alignment horizontal="center"/>
    </xf>
    <xf numFmtId="0" fontId="17" fillId="9" borderId="0" xfId="0" applyFont="1" applyFill="1" applyBorder="1"/>
    <xf numFmtId="0" fontId="17" fillId="9" borderId="0" xfId="0" applyFont="1" applyFill="1" applyBorder="1" applyAlignment="1">
      <alignment horizontal="right"/>
    </xf>
    <xf numFmtId="0" fontId="1" fillId="0" borderId="3" xfId="4" applyFill="1" applyBorder="1" applyAlignment="1">
      <alignment vertical="center"/>
    </xf>
    <xf numFmtId="0" fontId="1" fillId="0" borderId="1" xfId="4" applyFill="1" applyBorder="1" applyAlignment="1">
      <alignment vertical="center"/>
    </xf>
    <xf numFmtId="0" fontId="5" fillId="0" borderId="5" xfId="0" applyFont="1" applyBorder="1" applyAlignment="1">
      <alignment vertical="center"/>
    </xf>
    <xf numFmtId="0" fontId="0" fillId="0" borderId="0" xfId="0" applyAlignment="1">
      <alignment wrapText="1"/>
    </xf>
    <xf numFmtId="164" fontId="1" fillId="0" borderId="2" xfId="1" applyNumberFormat="1" applyFont="1" applyBorder="1" applyAlignment="1">
      <alignment horizontal="left"/>
    </xf>
    <xf numFmtId="0" fontId="1" fillId="0" borderId="2" xfId="0" applyFont="1" applyBorder="1"/>
    <xf numFmtId="0" fontId="17" fillId="0" borderId="2" xfId="0" applyFont="1" applyFill="1" applyBorder="1" applyAlignment="1">
      <alignment horizontal="right"/>
    </xf>
    <xf numFmtId="164" fontId="1" fillId="0" borderId="0" xfId="1" applyNumberFormat="1" applyFont="1" applyBorder="1" applyAlignment="1">
      <alignment horizontal="left"/>
    </xf>
    <xf numFmtId="0" fontId="17" fillId="0" borderId="3" xfId="0" applyFont="1" applyFill="1" applyBorder="1" applyAlignment="1">
      <alignment horizontal="right"/>
    </xf>
    <xf numFmtId="0" fontId="16" fillId="0" borderId="0" xfId="0" applyFont="1" applyBorder="1" applyAlignment="1">
      <alignment horizontal="right"/>
    </xf>
    <xf numFmtId="0" fontId="17" fillId="0" borderId="0" xfId="0" applyFont="1" applyFill="1" applyBorder="1" applyAlignment="1">
      <alignment horizontal="left"/>
    </xf>
    <xf numFmtId="0" fontId="1" fillId="0" borderId="3" xfId="0" applyFont="1" applyBorder="1" applyAlignment="1">
      <alignment horizontal="center"/>
    </xf>
    <xf numFmtId="0" fontId="16" fillId="0" borderId="3" xfId="0" applyFont="1" applyBorder="1" applyAlignment="1">
      <alignment horizontal="right"/>
    </xf>
    <xf numFmtId="164" fontId="1" fillId="3" borderId="0" xfId="1" applyNumberFormat="1" applyFont="1" applyFill="1" applyBorder="1" applyAlignment="1">
      <alignment horizontal="left"/>
    </xf>
    <xf numFmtId="0" fontId="0" fillId="0" borderId="0" xfId="0" applyAlignment="1">
      <alignment vertical="center"/>
    </xf>
    <xf numFmtId="0" fontId="8" fillId="0" borderId="0" xfId="0" applyFont="1"/>
    <xf numFmtId="0" fontId="28" fillId="9" borderId="12" xfId="0" applyFont="1" applyFill="1" applyBorder="1" applyAlignment="1">
      <alignment vertical="center" wrapText="1"/>
    </xf>
    <xf numFmtId="0" fontId="30" fillId="0" borderId="4" xfId="0" applyFont="1" applyBorder="1" applyAlignment="1">
      <alignment vertical="center"/>
    </xf>
    <xf numFmtId="0" fontId="30" fillId="0" borderId="13" xfId="0" applyFont="1" applyBorder="1" applyAlignment="1">
      <alignment vertical="center" wrapText="1"/>
    </xf>
    <xf numFmtId="0" fontId="31" fillId="0" borderId="14" xfId="0" applyFont="1" applyBorder="1" applyAlignment="1">
      <alignment vertical="center"/>
    </xf>
    <xf numFmtId="0" fontId="31" fillId="0" borderId="0" xfId="0" applyFont="1" applyAlignment="1">
      <alignment vertical="center"/>
    </xf>
    <xf numFmtId="0" fontId="31" fillId="0" borderId="5" xfId="0" applyFont="1" applyBorder="1" applyAlignment="1">
      <alignment vertical="center"/>
    </xf>
    <xf numFmtId="0" fontId="30" fillId="0" borderId="4" xfId="0" applyFont="1" applyBorder="1" applyAlignment="1">
      <alignment vertical="center" wrapText="1"/>
    </xf>
    <xf numFmtId="0" fontId="31" fillId="0" borderId="0" xfId="0" applyFont="1" applyAlignment="1">
      <alignment vertical="center" wrapText="1"/>
    </xf>
    <xf numFmtId="0" fontId="31" fillId="0" borderId="5" xfId="0" applyFont="1" applyBorder="1" applyAlignment="1">
      <alignment vertical="center" wrapText="1"/>
    </xf>
    <xf numFmtId="0" fontId="31" fillId="0" borderId="14" xfId="0" applyFont="1" applyBorder="1" applyAlignment="1">
      <alignment vertical="center" wrapText="1"/>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xf>
    <xf numFmtId="0" fontId="5" fillId="0" borderId="0" xfId="0" applyFont="1" applyAlignment="1">
      <alignment horizontal="right" vertical="center" wrapText="1"/>
    </xf>
    <xf numFmtId="0" fontId="5" fillId="0" borderId="0" xfId="0" applyFont="1" applyAlignment="1">
      <alignment vertical="center" wrapText="1"/>
    </xf>
    <xf numFmtId="0" fontId="4" fillId="0" borderId="5" xfId="0" applyFont="1" applyBorder="1" applyAlignment="1">
      <alignment horizontal="right" vertical="center" wrapText="1"/>
    </xf>
    <xf numFmtId="0" fontId="1" fillId="0" borderId="0" xfId="0" applyFont="1" applyAlignment="1">
      <alignment horizontal="left" vertical="center" wrapText="1"/>
    </xf>
    <xf numFmtId="0" fontId="0" fillId="0" borderId="1" xfId="0" applyBorder="1"/>
    <xf numFmtId="0" fontId="7" fillId="0" borderId="2" xfId="0" applyFont="1" applyBorder="1"/>
    <xf numFmtId="0" fontId="7" fillId="0" borderId="2" xfId="0" applyFont="1" applyBorder="1" applyAlignment="1">
      <alignment horizontal="center"/>
    </xf>
    <xf numFmtId="0" fontId="7" fillId="0" borderId="0" xfId="0" applyFont="1"/>
    <xf numFmtId="0" fontId="17" fillId="0" borderId="0" xfId="0" applyFont="1"/>
    <xf numFmtId="3" fontId="1" fillId="0" borderId="2" xfId="0" applyNumberFormat="1" applyFont="1" applyBorder="1" applyAlignment="1">
      <alignment horizontal="center"/>
    </xf>
    <xf numFmtId="164" fontId="1" fillId="3" borderId="0" xfId="0" applyNumberFormat="1" applyFont="1" applyFill="1" applyAlignment="1">
      <alignment horizontal="center"/>
    </xf>
    <xf numFmtId="164" fontId="1" fillId="0" borderId="0" xfId="1" applyNumberFormat="1" applyFont="1" applyFill="1" applyAlignment="1">
      <alignment horizontal="center"/>
    </xf>
    <xf numFmtId="164" fontId="1" fillId="0" borderId="0" xfId="0" applyNumberFormat="1" applyFont="1" applyAlignment="1">
      <alignment horizontal="center"/>
    </xf>
    <xf numFmtId="164" fontId="17" fillId="3" borderId="0" xfId="0" applyNumberFormat="1" applyFont="1" applyFill="1" applyAlignment="1">
      <alignment horizontal="center"/>
    </xf>
    <xf numFmtId="164" fontId="17" fillId="0" borderId="0" xfId="1" applyNumberFormat="1" applyFont="1" applyFill="1" applyAlignment="1">
      <alignment horizontal="center"/>
    </xf>
    <xf numFmtId="164" fontId="17" fillId="0" borderId="0" xfId="0" applyNumberFormat="1" applyFont="1" applyAlignment="1">
      <alignment horizontal="center"/>
    </xf>
    <xf numFmtId="0" fontId="8" fillId="0" borderId="1" xfId="0" applyFont="1" applyBorder="1" applyAlignment="1">
      <alignment horizontal="center"/>
    </xf>
    <xf numFmtId="0" fontId="3" fillId="0" borderId="1" xfId="0" applyFont="1" applyFill="1" applyBorder="1" applyAlignment="1">
      <alignment horizontal="center"/>
    </xf>
    <xf numFmtId="0" fontId="3" fillId="0" borderId="2" xfId="0" applyFont="1" applyFill="1" applyBorder="1" applyAlignment="1">
      <alignment horizontal="center" vertical="center" wrapText="1"/>
    </xf>
    <xf numFmtId="0" fontId="1" fillId="0" borderId="0" xfId="0" applyFont="1" applyAlignment="1">
      <alignment horizontal="center" vertical="center"/>
    </xf>
    <xf numFmtId="164" fontId="0" fillId="0" borderId="0" xfId="0" applyNumberFormat="1" applyBorder="1"/>
    <xf numFmtId="164" fontId="0" fillId="0" borderId="1" xfId="0" applyNumberFormat="1" applyBorder="1"/>
    <xf numFmtId="0" fontId="24" fillId="0" borderId="1" xfId="0" applyFont="1" applyBorder="1" applyAlignment="1">
      <alignment horizontal="center" vertical="center"/>
    </xf>
    <xf numFmtId="164" fontId="7" fillId="0" borderId="0" xfId="1" applyNumberFormat="1" applyFont="1" applyAlignment="1">
      <alignment horizontal="center"/>
    </xf>
    <xf numFmtId="164" fontId="7" fillId="0" borderId="2" xfId="1" applyNumberFormat="1" applyFont="1" applyBorder="1" applyAlignment="1">
      <alignment horizontal="center"/>
    </xf>
    <xf numFmtId="9" fontId="8" fillId="0" borderId="2" xfId="1" applyFont="1" applyBorder="1" applyAlignment="1">
      <alignment horizontal="center" vertical="center" wrapText="1"/>
    </xf>
    <xf numFmtId="164" fontId="1" fillId="0" borderId="0" xfId="1" applyNumberFormat="1" applyFont="1" applyAlignment="1">
      <alignment horizontal="center" vertical="center" wrapText="1"/>
    </xf>
    <xf numFmtId="0" fontId="1" fillId="0" borderId="2" xfId="0" applyFont="1" applyBorder="1" applyAlignment="1">
      <alignment horizontal="center" vertical="center" wrapText="1"/>
    </xf>
    <xf numFmtId="164" fontId="1" fillId="0" borderId="2" xfId="1" applyNumberFormat="1" applyFont="1" applyBorder="1" applyAlignment="1">
      <alignment horizontal="center" vertical="center" wrapText="1"/>
    </xf>
    <xf numFmtId="164" fontId="1" fillId="3" borderId="0" xfId="1" applyNumberFormat="1" applyFont="1" applyFill="1" applyAlignment="1">
      <alignment horizontal="center" vertical="center" wrapText="1"/>
    </xf>
    <xf numFmtId="164" fontId="1" fillId="0" borderId="2" xfId="1" applyNumberFormat="1" applyFont="1" applyFill="1" applyBorder="1" applyAlignment="1">
      <alignment horizontal="center" vertical="center" wrapText="1"/>
    </xf>
    <xf numFmtId="0" fontId="8" fillId="0" borderId="2" xfId="0" applyFont="1" applyBorder="1" applyAlignment="1">
      <alignment horizontal="center" vertical="center"/>
    </xf>
    <xf numFmtId="9" fontId="8" fillId="0" borderId="2" xfId="1" applyFont="1" applyBorder="1" applyAlignment="1">
      <alignment horizontal="center" vertical="center"/>
    </xf>
    <xf numFmtId="164" fontId="1" fillId="0" borderId="0" xfId="1" applyNumberFormat="1" applyFont="1" applyAlignment="1">
      <alignment horizontal="center" vertical="center"/>
    </xf>
    <xf numFmtId="9" fontId="1" fillId="0" borderId="0" xfId="1" applyNumberFormat="1" applyFont="1" applyAlignment="1">
      <alignment horizontal="center" vertical="center"/>
    </xf>
    <xf numFmtId="0" fontId="1" fillId="0" borderId="2" xfId="0" applyFont="1" applyBorder="1" applyAlignment="1">
      <alignment horizontal="left" vertical="center" wrapText="1"/>
    </xf>
    <xf numFmtId="0" fontId="1" fillId="0" borderId="0" xfId="0" applyFont="1" applyAlignment="1">
      <alignment horizontal="left" vertical="center"/>
    </xf>
    <xf numFmtId="0" fontId="17" fillId="0" borderId="3" xfId="0" applyFont="1" applyBorder="1" applyAlignment="1">
      <alignment horizontal="left"/>
    </xf>
    <xf numFmtId="0" fontId="17" fillId="0" borderId="0" xfId="0" applyFont="1" applyBorder="1" applyAlignment="1">
      <alignment horizontal="left"/>
    </xf>
    <xf numFmtId="0" fontId="4" fillId="0" borderId="2" xfId="0" applyFont="1" applyFill="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23" fillId="0" borderId="6" xfId="0" applyFont="1" applyBorder="1" applyAlignment="1">
      <alignment vertical="center"/>
    </xf>
    <xf numFmtId="0" fontId="23" fillId="0" borderId="5" xfId="0" applyFont="1" applyBorder="1" applyAlignment="1">
      <alignment vertical="center"/>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xf>
    <xf numFmtId="0" fontId="8" fillId="0" borderId="2" xfId="0" applyFont="1" applyBorder="1"/>
    <xf numFmtId="164" fontId="8" fillId="0" borderId="2" xfId="1" applyNumberFormat="1" applyFont="1" applyBorder="1" applyAlignment="1">
      <alignment horizontal="center" vertical="center"/>
    </xf>
    <xf numFmtId="0" fontId="8" fillId="3" borderId="1" xfId="0" applyFont="1" applyFill="1" applyBorder="1" applyAlignment="1">
      <alignment horizontal="center" wrapText="1"/>
    </xf>
    <xf numFmtId="164" fontId="1" fillId="3" borderId="0" xfId="1" applyNumberFormat="1" applyFont="1" applyFill="1" applyAlignment="1">
      <alignment horizontal="center" wrapText="1"/>
    </xf>
    <xf numFmtId="164" fontId="8" fillId="3" borderId="2" xfId="1" applyNumberFormat="1" applyFont="1" applyFill="1" applyBorder="1" applyAlignment="1">
      <alignment horizontal="center" wrapText="1"/>
    </xf>
    <xf numFmtId="164" fontId="8" fillId="0" borderId="2" xfId="1" applyNumberFormat="1" applyFont="1" applyBorder="1" applyAlignment="1">
      <alignment horizontal="center" vertical="center" wrapText="1"/>
    </xf>
    <xf numFmtId="164" fontId="1" fillId="3" borderId="0" xfId="0" applyNumberFormat="1" applyFont="1" applyFill="1" applyAlignment="1">
      <alignment horizontal="left"/>
    </xf>
    <xf numFmtId="164" fontId="1" fillId="3" borderId="0" xfId="1" applyNumberFormat="1" applyFont="1" applyFill="1" applyAlignment="1">
      <alignment horizontal="left"/>
    </xf>
    <xf numFmtId="3" fontId="1" fillId="0" borderId="0" xfId="0" applyNumberFormat="1" applyFont="1" applyAlignment="1">
      <alignment horizontal="center"/>
    </xf>
    <xf numFmtId="0" fontId="30" fillId="9" borderId="16" xfId="0" applyFont="1" applyFill="1" applyBorder="1" applyAlignment="1">
      <alignment horizontal="center" vertical="center"/>
    </xf>
    <xf numFmtId="0" fontId="31" fillId="9" borderId="16" xfId="0" applyFont="1" applyFill="1" applyBorder="1" applyAlignment="1">
      <alignment horizontal="center" vertical="center"/>
    </xf>
    <xf numFmtId="15" fontId="33" fillId="9" borderId="16" xfId="5" applyNumberFormat="1" applyFont="1" applyFill="1" applyBorder="1" applyAlignment="1">
      <alignment horizontal="center" vertical="center"/>
    </xf>
    <xf numFmtId="0" fontId="33" fillId="9" borderId="16" xfId="0" applyFont="1" applyFill="1" applyBorder="1" applyAlignment="1">
      <alignment horizontal="left" vertical="center" wrapText="1"/>
    </xf>
    <xf numFmtId="0" fontId="7" fillId="9" borderId="0" xfId="0" applyFont="1" applyFill="1" applyAlignment="1">
      <alignment horizontal="center" vertical="center"/>
    </xf>
    <xf numFmtId="0" fontId="9" fillId="9" borderId="0" xfId="0" applyFont="1" applyFill="1" applyAlignment="1">
      <alignment horizontal="left" vertical="center" wrapText="1"/>
    </xf>
    <xf numFmtId="0" fontId="9" fillId="0" borderId="0" xfId="0" applyFont="1" applyFill="1" applyAlignment="1">
      <alignment horizontal="left" vertical="center" wrapText="1"/>
    </xf>
    <xf numFmtId="0" fontId="30" fillId="9" borderId="16" xfId="0" applyFont="1" applyFill="1" applyBorder="1" applyAlignment="1">
      <alignment horizontal="center" vertical="center" wrapText="1"/>
    </xf>
    <xf numFmtId="0" fontId="33" fillId="9" borderId="16" xfId="5" applyFont="1" applyFill="1" applyBorder="1" applyAlignment="1">
      <alignment horizontal="left" vertical="center" wrapText="1"/>
    </xf>
    <xf numFmtId="0" fontId="20" fillId="0" borderId="0" xfId="0" applyFont="1" applyFill="1" applyAlignment="1">
      <alignment horizontal="left" vertical="center" wrapText="1"/>
    </xf>
    <xf numFmtId="0" fontId="20"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4" borderId="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1" xfId="0" applyBorder="1" applyAlignment="1">
      <alignment vertical="center" wrapText="1"/>
    </xf>
    <xf numFmtId="0" fontId="9" fillId="4" borderId="9"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12" fillId="0" borderId="17" xfId="2" applyBorder="1" applyAlignment="1">
      <alignment horizontal="left" vertical="center" wrapText="1"/>
    </xf>
    <xf numFmtId="0" fontId="0" fillId="0" borderId="18" xfId="0" applyBorder="1" applyAlignment="1">
      <alignment horizontal="center" vertical="center" wrapText="1"/>
    </xf>
    <xf numFmtId="0" fontId="9" fillId="4" borderId="19"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12" fillId="0" borderId="8" xfId="2" applyFill="1" applyBorder="1" applyAlignment="1">
      <alignment horizontal="left" vertical="center" wrapText="1"/>
    </xf>
    <xf numFmtId="0" fontId="0" fillId="0" borderId="8" xfId="0" applyBorder="1" applyAlignment="1">
      <alignment horizontal="left" vertical="center" wrapText="1"/>
    </xf>
    <xf numFmtId="0" fontId="14" fillId="0" borderId="10" xfId="0" applyFont="1" applyBorder="1" applyAlignment="1">
      <alignment vertical="center" wrapText="1"/>
    </xf>
    <xf numFmtId="0" fontId="0" fillId="9" borderId="0" xfId="0" applyFill="1" applyAlignment="1">
      <alignment vertical="center" wrapText="1"/>
    </xf>
    <xf numFmtId="0" fontId="9" fillId="9" borderId="17" xfId="0" applyFont="1" applyFill="1" applyBorder="1" applyAlignment="1">
      <alignment horizontal="left" vertical="center" wrapText="1"/>
    </xf>
    <xf numFmtId="0" fontId="9" fillId="9" borderId="8" xfId="0" applyFont="1" applyFill="1" applyBorder="1" applyAlignment="1">
      <alignment horizontal="left" vertical="center" wrapText="1"/>
    </xf>
    <xf numFmtId="0" fontId="0" fillId="9" borderId="0" xfId="0" applyFill="1" applyAlignment="1">
      <alignment horizontal="center" vertical="center" wrapText="1"/>
    </xf>
    <xf numFmtId="0" fontId="14" fillId="9" borderId="0" xfId="0" applyFont="1" applyFill="1" applyAlignment="1">
      <alignment vertical="center" wrapText="1"/>
    </xf>
    <xf numFmtId="0" fontId="3" fillId="0" borderId="1" xfId="0" applyFont="1" applyBorder="1" applyAlignment="1">
      <alignment horizontal="center" vertical="center" wrapText="1"/>
    </xf>
    <xf numFmtId="164" fontId="1" fillId="0" borderId="0" xfId="1" applyNumberFormat="1" applyFont="1" applyFill="1" applyBorder="1" applyAlignment="1">
      <alignment horizontal="left"/>
    </xf>
    <xf numFmtId="0" fontId="1" fillId="0" borderId="0" xfId="0" applyFont="1" applyFill="1" applyBorder="1" applyAlignment="1">
      <alignment horizontal="center"/>
    </xf>
    <xf numFmtId="0" fontId="16" fillId="0" borderId="2" xfId="0" applyFont="1" applyBorder="1" applyAlignment="1">
      <alignment horizontal="right"/>
    </xf>
    <xf numFmtId="0" fontId="39" fillId="0" borderId="0" xfId="0" applyFont="1"/>
    <xf numFmtId="0" fontId="12" fillId="9" borderId="0" xfId="2" applyFill="1"/>
    <xf numFmtId="0" fontId="0" fillId="9" borderId="0" xfId="0" applyFill="1"/>
    <xf numFmtId="0" fontId="39" fillId="9" borderId="0" xfId="0" applyFont="1" applyFill="1" applyAlignment="1">
      <alignment vertical="center"/>
    </xf>
    <xf numFmtId="0" fontId="29" fillId="9" borderId="0" xfId="0" applyFont="1" applyFill="1" applyAlignment="1">
      <alignment vertical="center"/>
    </xf>
    <xf numFmtId="0" fontId="23" fillId="0" borderId="21" xfId="0" applyFont="1" applyBorder="1" applyAlignment="1">
      <alignment horizontal="center" vertical="center" wrapText="1"/>
    </xf>
    <xf numFmtId="0" fontId="5" fillId="0" borderId="0" xfId="0" applyFont="1" applyBorder="1" applyAlignment="1">
      <alignment horizontal="right" vertical="center" wrapText="1"/>
    </xf>
    <xf numFmtId="0" fontId="5" fillId="0" borderId="21" xfId="0" applyFont="1" applyBorder="1" applyAlignment="1">
      <alignment vertical="center" wrapText="1"/>
    </xf>
    <xf numFmtId="0" fontId="0" fillId="9" borderId="0" xfId="0" applyFill="1" applyBorder="1"/>
    <xf numFmtId="3" fontId="0" fillId="9" borderId="0" xfId="0" applyNumberFormat="1" applyFill="1"/>
    <xf numFmtId="0" fontId="3" fillId="0" borderId="10" xfId="0" applyFont="1" applyBorder="1" applyAlignment="1">
      <alignment horizontal="center" vertical="center" wrapText="1"/>
    </xf>
    <xf numFmtId="164" fontId="4" fillId="3" borderId="8" xfId="1" applyNumberFormat="1" applyFont="1" applyFill="1" applyBorder="1" applyAlignment="1">
      <alignment horizontal="center" vertical="center" wrapText="1"/>
    </xf>
    <xf numFmtId="0" fontId="18" fillId="9" borderId="0" xfId="0" applyFont="1" applyFill="1"/>
    <xf numFmtId="0" fontId="7" fillId="9" borderId="0" xfId="0" applyFont="1" applyFill="1" applyBorder="1"/>
    <xf numFmtId="0" fontId="4" fillId="0" borderId="20" xfId="0" applyFont="1" applyBorder="1" applyAlignment="1">
      <alignment vertical="center"/>
    </xf>
    <xf numFmtId="164" fontId="5" fillId="0" borderId="8" xfId="1" applyNumberFormat="1" applyFont="1" applyBorder="1" applyAlignment="1">
      <alignment vertical="center"/>
    </xf>
    <xf numFmtId="2" fontId="1" fillId="9" borderId="0" xfId="1" applyNumberFormat="1" applyFont="1" applyFill="1"/>
    <xf numFmtId="166" fontId="1" fillId="9" borderId="0" xfId="0" applyNumberFormat="1" applyFont="1" applyFill="1"/>
    <xf numFmtId="0" fontId="4" fillId="0" borderId="20" xfId="0" applyFont="1" applyBorder="1" applyAlignment="1">
      <alignment horizontal="right" vertical="center"/>
    </xf>
    <xf numFmtId="0" fontId="4" fillId="0" borderId="8" xfId="0" applyFont="1" applyBorder="1" applyAlignment="1">
      <alignment horizontal="right" vertical="center"/>
    </xf>
    <xf numFmtId="164" fontId="1" fillId="0" borderId="8" xfId="1" applyNumberFormat="1" applyFont="1" applyBorder="1"/>
    <xf numFmtId="164" fontId="23" fillId="0" borderId="8" xfId="0" applyNumberFormat="1" applyFont="1" applyBorder="1" applyAlignment="1">
      <alignment vertical="center"/>
    </xf>
    <xf numFmtId="164" fontId="1" fillId="0" borderId="8" xfId="0" applyNumberFormat="1" applyFont="1" applyBorder="1"/>
    <xf numFmtId="164" fontId="23" fillId="0" borderId="22" xfId="0" applyNumberFormat="1" applyFont="1" applyBorder="1" applyAlignment="1">
      <alignment vertical="center"/>
    </xf>
    <xf numFmtId="9" fontId="5" fillId="0" borderId="20" xfId="1" applyFont="1" applyBorder="1" applyAlignment="1">
      <alignment vertical="center"/>
    </xf>
    <xf numFmtId="164" fontId="4" fillId="12" borderId="0" xfId="1" applyNumberFormat="1" applyFont="1" applyFill="1" applyBorder="1" applyAlignment="1">
      <alignment horizontal="center" vertical="center"/>
    </xf>
    <xf numFmtId="0" fontId="1" fillId="9" borderId="0" xfId="0" applyFont="1" applyFill="1"/>
    <xf numFmtId="0" fontId="0" fillId="9" borderId="0" xfId="0" applyFill="1" applyAlignment="1">
      <alignment horizontal="center"/>
    </xf>
    <xf numFmtId="0" fontId="7" fillId="9" borderId="0" xfId="0" applyFont="1" applyFill="1" applyAlignment="1">
      <alignment horizontal="left" vertical="center" wrapText="1"/>
    </xf>
    <xf numFmtId="0" fontId="4" fillId="9" borderId="0" xfId="0" applyFont="1" applyFill="1" applyBorder="1" applyAlignment="1">
      <alignment horizontal="left" vertical="center"/>
    </xf>
    <xf numFmtId="0" fontId="1" fillId="9" borderId="0" xfId="0" applyFont="1" applyFill="1" applyAlignment="1">
      <alignment horizontal="center"/>
    </xf>
    <xf numFmtId="0" fontId="21" fillId="9" borderId="0" xfId="0" applyFont="1" applyFill="1" applyAlignment="1">
      <alignment horizontal="left" vertical="center" wrapText="1"/>
    </xf>
    <xf numFmtId="0" fontId="15" fillId="0" borderId="0" xfId="0" applyFont="1" applyAlignment="1">
      <alignment horizontal="center"/>
    </xf>
    <xf numFmtId="0" fontId="7" fillId="9" borderId="1" xfId="0" applyFont="1" applyFill="1" applyBorder="1" applyAlignment="1">
      <alignment horizontal="left" vertical="center" wrapText="1"/>
    </xf>
    <xf numFmtId="0" fontId="7" fillId="9" borderId="0" xfId="0" applyFont="1" applyFill="1" applyBorder="1" applyAlignment="1">
      <alignment horizontal="left" vertical="center" wrapText="1"/>
    </xf>
    <xf numFmtId="0" fontId="0" fillId="0" borderId="8" xfId="0" applyBorder="1"/>
    <xf numFmtId="0" fontId="0" fillId="0" borderId="10" xfId="0" applyBorder="1"/>
    <xf numFmtId="0" fontId="15" fillId="0" borderId="0" xfId="0" applyFont="1" applyBorder="1" applyAlignment="1">
      <alignment horizontal="center"/>
    </xf>
    <xf numFmtId="164" fontId="4" fillId="0" borderId="19" xfId="1" applyNumberFormat="1" applyFont="1" applyFill="1" applyBorder="1" applyAlignment="1">
      <alignment horizontal="center" vertical="center" wrapText="1"/>
    </xf>
    <xf numFmtId="0" fontId="1" fillId="0" borderId="8" xfId="0" applyFont="1" applyBorder="1" applyAlignment="1">
      <alignment horizontal="center"/>
    </xf>
    <xf numFmtId="0" fontId="3" fillId="2" borderId="19" xfId="0" applyFont="1" applyFill="1" applyBorder="1" applyAlignment="1">
      <alignment horizontal="center" vertical="center" wrapText="1"/>
    </xf>
    <xf numFmtId="164" fontId="5" fillId="0" borderId="8" xfId="1" applyNumberFormat="1" applyFont="1" applyFill="1" applyBorder="1" applyAlignment="1">
      <alignment horizontal="center" vertical="center" wrapText="1"/>
    </xf>
    <xf numFmtId="164" fontId="5" fillId="0" borderId="19" xfId="1" applyNumberFormat="1" applyFont="1" applyFill="1" applyBorder="1" applyAlignment="1">
      <alignment horizontal="center" vertical="center" wrapText="1"/>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2" xfId="0" applyFont="1" applyBorder="1" applyAlignment="1">
      <alignment horizontal="center" vertical="center" wrapText="1"/>
    </xf>
    <xf numFmtId="0" fontId="1" fillId="0" borderId="2" xfId="0" applyFont="1" applyBorder="1" applyAlignment="1">
      <alignment horizontal="center"/>
    </xf>
    <xf numFmtId="164" fontId="1" fillId="3" borderId="0" xfId="1" applyNumberFormat="1" applyFont="1" applyFill="1" applyAlignment="1">
      <alignment horizontal="center"/>
    </xf>
    <xf numFmtId="164" fontId="1" fillId="3" borderId="2" xfId="1" applyNumberFormat="1" applyFont="1" applyFill="1" applyBorder="1" applyAlignment="1">
      <alignment horizontal="center"/>
    </xf>
    <xf numFmtId="0" fontId="1" fillId="0" borderId="2" xfId="0" applyFont="1" applyFill="1" applyBorder="1" applyAlignment="1">
      <alignment horizontal="center"/>
    </xf>
    <xf numFmtId="1" fontId="1" fillId="0" borderId="2" xfId="0" applyNumberFormat="1" applyFont="1" applyFill="1" applyBorder="1" applyAlignment="1">
      <alignment horizontal="center"/>
    </xf>
    <xf numFmtId="0" fontId="12" fillId="9" borderId="0" xfId="2" applyFont="1" applyFill="1"/>
    <xf numFmtId="0" fontId="10" fillId="9" borderId="0" xfId="0" applyFont="1" applyFill="1"/>
    <xf numFmtId="0" fontId="0" fillId="9" borderId="0" xfId="0" applyFill="1" applyAlignment="1">
      <alignment horizontal="left"/>
    </xf>
    <xf numFmtId="0" fontId="0" fillId="9" borderId="0" xfId="0" applyFill="1" applyAlignment="1">
      <alignment horizontal="right"/>
    </xf>
    <xf numFmtId="0" fontId="0" fillId="9" borderId="0" xfId="0" applyFill="1" applyAlignment="1">
      <alignment vertical="center"/>
    </xf>
    <xf numFmtId="0" fontId="17" fillId="9" borderId="0" xfId="0" applyFont="1" applyFill="1" applyAlignment="1">
      <alignment vertical="top"/>
    </xf>
    <xf numFmtId="0" fontId="1" fillId="9" borderId="0" xfId="0" applyFont="1" applyFill="1" applyAlignment="1">
      <alignment vertical="top"/>
    </xf>
    <xf numFmtId="0" fontId="40" fillId="9" borderId="0" xfId="0" applyFont="1" applyFill="1" applyAlignment="1">
      <alignment vertical="top"/>
    </xf>
    <xf numFmtId="0" fontId="24" fillId="9" borderId="0" xfId="0" applyFont="1" applyFill="1" applyAlignment="1">
      <alignment vertical="top"/>
    </xf>
    <xf numFmtId="1" fontId="1" fillId="0" borderId="0" xfId="0" applyNumberFormat="1" applyFont="1" applyFill="1" applyBorder="1" applyAlignment="1">
      <alignment horizontal="center"/>
    </xf>
    <xf numFmtId="0" fontId="8" fillId="3" borderId="2" xfId="0" applyFont="1" applyFill="1" applyBorder="1" applyAlignment="1">
      <alignment horizontal="center" vertical="center" wrapText="1"/>
    </xf>
    <xf numFmtId="164" fontId="1" fillId="3" borderId="0" xfId="1" applyNumberFormat="1" applyFont="1" applyFill="1" applyBorder="1" applyAlignment="1">
      <alignment horizontal="center"/>
    </xf>
    <xf numFmtId="0" fontId="8" fillId="3" borderId="19" xfId="0" applyFont="1" applyFill="1" applyBorder="1" applyAlignment="1">
      <alignment horizontal="center" vertical="center" wrapText="1"/>
    </xf>
    <xf numFmtId="164" fontId="1" fillId="3" borderId="8" xfId="1" applyNumberFormat="1" applyFont="1" applyFill="1" applyBorder="1" applyAlignment="1">
      <alignment horizontal="center"/>
    </xf>
    <xf numFmtId="164" fontId="1" fillId="3" borderId="19" xfId="1" applyNumberFormat="1" applyFont="1" applyFill="1" applyBorder="1" applyAlignment="1">
      <alignment horizontal="center"/>
    </xf>
    <xf numFmtId="0" fontId="8" fillId="3" borderId="10" xfId="0" applyFont="1" applyFill="1" applyBorder="1" applyAlignment="1">
      <alignment horizontal="center" wrapText="1"/>
    </xf>
    <xf numFmtId="164" fontId="1" fillId="3" borderId="0" xfId="1" applyNumberFormat="1" applyFont="1" applyFill="1" applyBorder="1" applyAlignment="1">
      <alignment horizontal="center" wrapText="1"/>
    </xf>
    <xf numFmtId="164" fontId="1" fillId="3" borderId="8" xfId="1" applyNumberFormat="1" applyFont="1" applyFill="1" applyBorder="1" applyAlignment="1">
      <alignment horizontal="center" wrapText="1"/>
    </xf>
    <xf numFmtId="164" fontId="8" fillId="3" borderId="19" xfId="1" applyNumberFormat="1" applyFont="1" applyFill="1" applyBorder="1" applyAlignment="1">
      <alignment horizontal="center" wrapText="1"/>
    </xf>
    <xf numFmtId="0" fontId="8" fillId="0" borderId="2" xfId="0" applyFont="1" applyBorder="1" applyAlignment="1">
      <alignment horizontal="center"/>
    </xf>
    <xf numFmtId="0" fontId="8" fillId="0" borderId="2" xfId="0" applyFont="1" applyBorder="1" applyAlignment="1">
      <alignment horizontal="left"/>
    </xf>
    <xf numFmtId="0" fontId="8" fillId="0" borderId="2" xfId="0" applyFont="1" applyBorder="1" applyAlignment="1">
      <alignment horizontal="center" wrapText="1"/>
    </xf>
    <xf numFmtId="0" fontId="8" fillId="0" borderId="2" xfId="0" applyFont="1" applyBorder="1" applyAlignment="1">
      <alignment horizontal="center" vertical="center" wrapText="1"/>
    </xf>
    <xf numFmtId="0" fontId="39" fillId="9" borderId="0" xfId="0" applyFont="1" applyFill="1" applyAlignment="1">
      <alignment horizontal="left" vertical="center" wrapText="1"/>
    </xf>
    <xf numFmtId="0" fontId="8" fillId="0" borderId="19" xfId="0" applyFont="1" applyBorder="1" applyAlignment="1">
      <alignment horizontal="center" vertical="center" wrapText="1"/>
    </xf>
    <xf numFmtId="3" fontId="8" fillId="0" borderId="2" xfId="0" applyNumberFormat="1" applyFont="1" applyBorder="1" applyAlignment="1">
      <alignment horizontal="center"/>
    </xf>
    <xf numFmtId="3" fontId="8" fillId="0" borderId="2" xfId="0" applyNumberFormat="1" applyFont="1" applyBorder="1"/>
    <xf numFmtId="164" fontId="8" fillId="3" borderId="2" xfId="0" applyNumberFormat="1" applyFont="1" applyFill="1" applyBorder="1" applyAlignment="1">
      <alignment horizontal="left"/>
    </xf>
    <xf numFmtId="164" fontId="8" fillId="3" borderId="2" xfId="1" applyNumberFormat="1" applyFont="1" applyFill="1" applyBorder="1" applyAlignment="1">
      <alignment horizontal="left"/>
    </xf>
    <xf numFmtId="0" fontId="3"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xf>
    <xf numFmtId="0" fontId="39" fillId="9" borderId="0" xfId="0" applyFont="1" applyFill="1" applyAlignment="1">
      <alignment horizontal="left" vertical="center" wrapText="1"/>
    </xf>
    <xf numFmtId="0" fontId="3" fillId="2" borderId="0" xfId="0" applyFont="1" applyFill="1" applyBorder="1" applyAlignment="1">
      <alignment horizontal="center" vertical="center"/>
    </xf>
    <xf numFmtId="0" fontId="3" fillId="0" borderId="10" xfId="0" applyFont="1" applyBorder="1" applyAlignment="1">
      <alignment horizontal="center" vertical="center" wrapText="1"/>
    </xf>
    <xf numFmtId="0" fontId="0" fillId="9" borderId="0" xfId="0" applyFill="1" applyAlignment="1"/>
    <xf numFmtId="0" fontId="1" fillId="0" borderId="0" xfId="0" applyFont="1" applyAlignment="1">
      <alignment horizontal="left"/>
    </xf>
    <xf numFmtId="0" fontId="1" fillId="9" borderId="0" xfId="0" applyFont="1" applyFill="1" applyAlignment="1">
      <alignment horizontal="left"/>
    </xf>
    <xf numFmtId="0" fontId="1" fillId="9" borderId="0" xfId="0" applyFont="1" applyFill="1" applyAlignment="1"/>
    <xf numFmtId="0" fontId="0" fillId="9" borderId="0" xfId="0" applyFill="1" applyAlignment="1">
      <alignment wrapText="1"/>
    </xf>
    <xf numFmtId="0" fontId="1" fillId="0" borderId="0" xfId="0" applyFont="1" applyBorder="1" applyAlignment="1">
      <alignment horizontal="center" vertical="center"/>
    </xf>
    <xf numFmtId="164" fontId="1" fillId="0" borderId="8" xfId="1" applyNumberFormat="1" applyFont="1" applyBorder="1" applyAlignment="1">
      <alignment horizontal="center" vertical="center"/>
    </xf>
    <xf numFmtId="0" fontId="1" fillId="0" borderId="19" xfId="0" applyFont="1" applyBorder="1" applyAlignment="1">
      <alignment horizontal="center" vertical="center" wrapText="1"/>
    </xf>
    <xf numFmtId="0" fontId="39" fillId="9" borderId="0" xfId="0" applyFont="1" applyFill="1" applyAlignment="1">
      <alignment vertical="center" wrapText="1"/>
    </xf>
    <xf numFmtId="0" fontId="3" fillId="0" borderId="2" xfId="0" applyFont="1" applyBorder="1" applyAlignment="1">
      <alignment horizontal="left" vertical="center"/>
    </xf>
    <xf numFmtId="3" fontId="3" fillId="0" borderId="2" xfId="0" applyNumberFormat="1" applyFont="1" applyFill="1" applyBorder="1" applyAlignment="1">
      <alignment horizontal="center" vertical="center"/>
    </xf>
    <xf numFmtId="164" fontId="3" fillId="0" borderId="2" xfId="1" applyNumberFormat="1" applyFont="1" applyFill="1" applyBorder="1" applyAlignment="1">
      <alignment horizontal="center" vertical="center"/>
    </xf>
    <xf numFmtId="164" fontId="3" fillId="0" borderId="2" xfId="1" applyNumberFormat="1" applyFont="1" applyFill="1" applyBorder="1" applyAlignment="1">
      <alignment horizontal="center" vertical="center" wrapText="1"/>
    </xf>
    <xf numFmtId="164" fontId="23" fillId="0" borderId="2" xfId="0" applyNumberFormat="1" applyFont="1" applyFill="1" applyBorder="1" applyAlignment="1">
      <alignment horizontal="center" vertical="center" wrapText="1"/>
    </xf>
    <xf numFmtId="164" fontId="23" fillId="0" borderId="2" xfId="1" applyNumberFormat="1" applyFont="1" applyFill="1" applyBorder="1" applyAlignment="1">
      <alignment horizontal="center" vertical="center" wrapText="1"/>
    </xf>
    <xf numFmtId="164" fontId="23" fillId="0" borderId="0" xfId="1" applyNumberFormat="1" applyFont="1" applyFill="1" applyBorder="1" applyAlignment="1">
      <alignment horizontal="center" vertical="center" wrapText="1"/>
    </xf>
    <xf numFmtId="0" fontId="8" fillId="0" borderId="8" xfId="0" applyFont="1" applyBorder="1" applyAlignment="1">
      <alignment horizontal="center"/>
    </xf>
    <xf numFmtId="164" fontId="23" fillId="0" borderId="1" xfId="1" applyNumberFormat="1" applyFont="1" applyFill="1" applyBorder="1" applyAlignment="1">
      <alignment horizontal="center" vertical="center" wrapText="1"/>
    </xf>
    <xf numFmtId="0" fontId="8" fillId="0" borderId="10" xfId="0" applyFont="1" applyBorder="1" applyAlignment="1">
      <alignment horizontal="center"/>
    </xf>
    <xf numFmtId="0" fontId="7" fillId="0" borderId="0" xfId="0" applyFont="1" applyAlignment="1">
      <alignment horizontal="left"/>
    </xf>
    <xf numFmtId="0" fontId="21" fillId="0" borderId="0" xfId="0" applyFont="1" applyAlignment="1">
      <alignment horizontal="left"/>
    </xf>
    <xf numFmtId="0" fontId="1" fillId="9" borderId="0" xfId="0" applyFont="1" applyFill="1" applyAlignment="1">
      <alignment vertical="center" wrapText="1"/>
    </xf>
    <xf numFmtId="0" fontId="22" fillId="9" borderId="0" xfId="2" applyFont="1" applyFill="1"/>
    <xf numFmtId="0" fontId="1" fillId="9" borderId="0" xfId="0" applyFont="1" applyFill="1" applyBorder="1" applyAlignment="1">
      <alignment vertical="center" wrapText="1"/>
    </xf>
    <xf numFmtId="164" fontId="4" fillId="9" borderId="0" xfId="1" applyNumberFormat="1" applyFont="1" applyFill="1" applyBorder="1" applyAlignment="1">
      <alignment horizontal="center" vertical="center"/>
    </xf>
    <xf numFmtId="3" fontId="1" fillId="9" borderId="0" xfId="0" applyNumberFormat="1" applyFont="1" applyFill="1" applyBorder="1" applyAlignment="1">
      <alignment horizontal="center"/>
    </xf>
    <xf numFmtId="164" fontId="4" fillId="9" borderId="0" xfId="1" applyNumberFormat="1" applyFont="1" applyFill="1" applyBorder="1" applyAlignment="1">
      <alignment horizontal="center" vertical="center" wrapText="1"/>
    </xf>
    <xf numFmtId="164" fontId="5" fillId="9" borderId="0" xfId="0" applyNumberFormat="1" applyFont="1" applyFill="1" applyBorder="1" applyAlignment="1">
      <alignment horizontal="center" vertical="center" wrapText="1"/>
    </xf>
    <xf numFmtId="164" fontId="5" fillId="9" borderId="0" xfId="1" applyNumberFormat="1" applyFont="1" applyFill="1" applyBorder="1" applyAlignment="1">
      <alignment horizontal="center" vertical="center" wrapText="1"/>
    </xf>
    <xf numFmtId="0" fontId="1" fillId="9" borderId="0" xfId="0" applyFont="1" applyFill="1" applyBorder="1" applyAlignment="1">
      <alignment horizontal="center"/>
    </xf>
    <xf numFmtId="0" fontId="3" fillId="9" borderId="0" xfId="0" applyFont="1" applyFill="1" applyBorder="1" applyAlignment="1">
      <alignment vertical="center" wrapText="1"/>
    </xf>
    <xf numFmtId="0" fontId="1" fillId="9" borderId="0" xfId="0" applyFont="1" applyFill="1" applyBorder="1" applyAlignment="1">
      <alignment horizontal="left"/>
    </xf>
    <xf numFmtId="0" fontId="1" fillId="9" borderId="0" xfId="0" applyFont="1" applyFill="1" applyBorder="1"/>
    <xf numFmtId="0" fontId="8" fillId="9" borderId="0" xfId="0" applyFont="1" applyFill="1"/>
    <xf numFmtId="3" fontId="18" fillId="9" borderId="0" xfId="0" applyNumberFormat="1" applyFont="1" applyFill="1"/>
    <xf numFmtId="0" fontId="15" fillId="9" borderId="0" xfId="0" applyFont="1" applyFill="1" applyAlignment="1">
      <alignment vertical="center"/>
    </xf>
    <xf numFmtId="164" fontId="4" fillId="0" borderId="8" xfId="1" applyNumberFormat="1" applyFont="1" applyFill="1" applyBorder="1" applyAlignment="1">
      <alignment horizontal="center" vertical="center" wrapText="1"/>
    </xf>
    <xf numFmtId="0" fontId="17" fillId="0" borderId="2" xfId="0" applyFont="1" applyBorder="1" applyAlignment="1">
      <alignment horizontal="left"/>
    </xf>
    <xf numFmtId="0" fontId="1" fillId="0" borderId="8" xfId="0" applyFont="1" applyBorder="1"/>
    <xf numFmtId="0" fontId="26" fillId="0" borderId="10" xfId="0" applyFont="1" applyBorder="1"/>
    <xf numFmtId="0" fontId="19" fillId="9" borderId="0" xfId="0" applyFont="1" applyFill="1" applyAlignment="1">
      <alignment horizontal="left" vertical="center" wrapText="1"/>
    </xf>
    <xf numFmtId="0" fontId="11" fillId="9" borderId="0" xfId="0" applyFont="1" applyFill="1"/>
    <xf numFmtId="0" fontId="11" fillId="9" borderId="0" xfId="0" applyFont="1" applyFill="1" applyAlignment="1">
      <alignment horizontal="center"/>
    </xf>
    <xf numFmtId="3" fontId="1" fillId="9" borderId="0" xfId="0" applyNumberFormat="1" applyFont="1" applyFill="1" applyAlignment="1">
      <alignment horizontal="center"/>
    </xf>
    <xf numFmtId="3" fontId="15" fillId="9" borderId="0" xfId="0" applyNumberFormat="1" applyFont="1" applyFill="1" applyAlignment="1">
      <alignment horizontal="center"/>
    </xf>
    <xf numFmtId="164" fontId="0" fillId="9" borderId="0" xfId="0" applyNumberFormat="1" applyFill="1"/>
    <xf numFmtId="164" fontId="0" fillId="9" borderId="0" xfId="0" applyNumberFormat="1" applyFill="1" applyAlignment="1"/>
    <xf numFmtId="0" fontId="41" fillId="0" borderId="0" xfId="0" applyFont="1" applyAlignment="1">
      <alignment horizontal="left" vertical="center" wrapText="1"/>
    </xf>
    <xf numFmtId="0" fontId="41" fillId="0" borderId="0" xfId="0" applyFont="1" applyAlignment="1">
      <alignment vertical="center" wrapText="1"/>
    </xf>
    <xf numFmtId="0" fontId="20" fillId="0" borderId="18"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2" fillId="0" borderId="10" xfId="2" applyFill="1" applyBorder="1" applyAlignment="1">
      <alignment horizontal="left" vertical="center" wrapText="1"/>
    </xf>
    <xf numFmtId="0" fontId="20" fillId="9" borderId="0" xfId="0" applyFont="1" applyFill="1" applyBorder="1" applyAlignment="1">
      <alignment horizontal="left" vertical="center" wrapText="1"/>
    </xf>
    <xf numFmtId="0" fontId="12" fillId="9" borderId="0" xfId="2" applyFill="1" applyBorder="1" applyAlignment="1">
      <alignment horizontal="left" vertical="center" wrapText="1"/>
    </xf>
    <xf numFmtId="0" fontId="9" fillId="9" borderId="0" xfId="0" applyFont="1" applyFill="1" applyBorder="1" applyAlignment="1">
      <alignment horizontal="left" vertical="center" wrapText="1"/>
    </xf>
    <xf numFmtId="0" fontId="10" fillId="0" borderId="11" xfId="0" applyFont="1" applyBorder="1"/>
    <xf numFmtId="0" fontId="10" fillId="0" borderId="8" xfId="0" applyFont="1" applyBorder="1"/>
    <xf numFmtId="0" fontId="12" fillId="0" borderId="19" xfId="2"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Border="1"/>
    <xf numFmtId="0" fontId="1" fillId="0" borderId="2" xfId="0" applyFont="1" applyBorder="1" applyAlignment="1">
      <alignment horizontal="center"/>
    </xf>
    <xf numFmtId="0" fontId="39" fillId="9" borderId="0" xfId="0" applyFont="1" applyFill="1" applyAlignment="1">
      <alignment horizontal="left" vertical="center" wrapText="1"/>
    </xf>
    <xf numFmtId="0" fontId="8" fillId="0" borderId="2" xfId="0" applyFont="1" applyBorder="1" applyAlignment="1">
      <alignment horizontal="center" vertical="center" wrapText="1"/>
    </xf>
    <xf numFmtId="0" fontId="8" fillId="0" borderId="2" xfId="0" applyFont="1" applyBorder="1" applyAlignment="1">
      <alignment horizontal="left"/>
    </xf>
    <xf numFmtId="0" fontId="4" fillId="0" borderId="4" xfId="0" applyFont="1" applyBorder="1" applyAlignment="1">
      <alignment horizontal="center" vertical="center"/>
    </xf>
    <xf numFmtId="0" fontId="31" fillId="0" borderId="24" xfId="0" applyFont="1" applyBorder="1" applyAlignment="1">
      <alignment vertical="center" wrapText="1"/>
    </xf>
    <xf numFmtId="0" fontId="31" fillId="0" borderId="25" xfId="0" applyFont="1" applyBorder="1" applyAlignment="1">
      <alignment vertical="center" wrapText="1"/>
    </xf>
    <xf numFmtId="0" fontId="31" fillId="0" borderId="25" xfId="0" applyFont="1" applyBorder="1" applyAlignment="1">
      <alignment horizontal="center" vertical="center" wrapText="1"/>
    </xf>
    <xf numFmtId="0" fontId="31" fillId="0" borderId="26" xfId="0" applyFont="1" applyBorder="1" applyAlignment="1">
      <alignment vertical="center" wrapText="1"/>
    </xf>
    <xf numFmtId="0" fontId="43" fillId="0" borderId="24" xfId="0" applyFont="1" applyBorder="1" applyAlignment="1">
      <alignment vertical="center" wrapText="1"/>
    </xf>
    <xf numFmtId="0" fontId="25" fillId="0" borderId="25" xfId="0" applyFont="1" applyBorder="1" applyAlignment="1">
      <alignment vertical="center" wrapText="1"/>
    </xf>
    <xf numFmtId="0" fontId="43" fillId="0" borderId="25" xfId="0" applyFont="1" applyBorder="1" applyAlignment="1">
      <alignment vertical="center" wrapText="1"/>
    </xf>
    <xf numFmtId="0" fontId="31" fillId="9" borderId="27" xfId="0" applyFont="1" applyFill="1" applyBorder="1" applyAlignment="1">
      <alignment vertical="center" wrapText="1"/>
    </xf>
    <xf numFmtId="0" fontId="31" fillId="9" borderId="24" xfId="0" applyFont="1" applyFill="1" applyBorder="1" applyAlignment="1">
      <alignment vertical="center" wrapText="1"/>
    </xf>
    <xf numFmtId="0" fontId="31" fillId="9" borderId="0" xfId="0" applyFont="1" applyFill="1" applyBorder="1" applyAlignment="1">
      <alignment vertical="center" wrapText="1"/>
    </xf>
    <xf numFmtId="0" fontId="31" fillId="9" borderId="0" xfId="0" applyFont="1" applyFill="1" applyBorder="1" applyAlignment="1">
      <alignment horizontal="center" vertical="center" wrapText="1"/>
    </xf>
    <xf numFmtId="0" fontId="10" fillId="9" borderId="0" xfId="0" applyFont="1" applyFill="1" applyAlignment="1">
      <alignment vertical="center"/>
    </xf>
    <xf numFmtId="0" fontId="10" fillId="9" borderId="0" xfId="0" applyFont="1" applyFill="1" applyAlignment="1">
      <alignment vertical="center" wrapText="1"/>
    </xf>
    <xf numFmtId="0" fontId="44" fillId="9" borderId="0" xfId="0" applyFont="1" applyFill="1" applyAlignment="1">
      <alignment vertical="center"/>
    </xf>
    <xf numFmtId="0" fontId="43" fillId="9" borderId="0" xfId="0" applyFont="1" applyFill="1" applyBorder="1" applyAlignment="1">
      <alignment vertical="center" wrapText="1"/>
    </xf>
    <xf numFmtId="0" fontId="7" fillId="9" borderId="0" xfId="0" applyFont="1" applyFill="1" applyAlignment="1">
      <alignment vertical="center"/>
    </xf>
    <xf numFmtId="0" fontId="3"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xf>
    <xf numFmtId="3" fontId="1" fillId="0" borderId="2" xfId="0" applyNumberFormat="1" applyFont="1" applyBorder="1"/>
    <xf numFmtId="164" fontId="1" fillId="0" borderId="2" xfId="1" applyNumberFormat="1" applyFont="1" applyFill="1" applyBorder="1" applyAlignment="1">
      <alignment horizontal="left"/>
    </xf>
    <xf numFmtId="3" fontId="1" fillId="0" borderId="2" xfId="3" applyNumberFormat="1" applyFont="1" applyBorder="1" applyAlignment="1">
      <alignment horizontal="center"/>
    </xf>
    <xf numFmtId="3" fontId="1" fillId="0" borderId="2" xfId="3" applyNumberFormat="1" applyFont="1" applyBorder="1" applyAlignment="1">
      <alignment horizontal="center" vertical="center"/>
    </xf>
    <xf numFmtId="0" fontId="17" fillId="0" borderId="0" xfId="0" applyFont="1" applyBorder="1" applyAlignment="1">
      <alignment horizontal="center"/>
    </xf>
    <xf numFmtId="0" fontId="27" fillId="0" borderId="0" xfId="0" applyFont="1" applyBorder="1" applyAlignment="1">
      <alignment horizontal="center"/>
    </xf>
    <xf numFmtId="0" fontId="27" fillId="0" borderId="1" xfId="0" applyFont="1" applyBorder="1" applyAlignment="1">
      <alignment horizontal="center"/>
    </xf>
    <xf numFmtId="0" fontId="4" fillId="9" borderId="5" xfId="0" applyFont="1" applyFill="1" applyBorder="1" applyAlignment="1">
      <alignment vertical="center"/>
    </xf>
    <xf numFmtId="0" fontId="4" fillId="9" borderId="5" xfId="0" applyFont="1" applyFill="1" applyBorder="1" applyAlignment="1">
      <alignment vertical="center" wrapText="1"/>
    </xf>
    <xf numFmtId="0" fontId="4" fillId="9" borderId="5" xfId="0" applyFont="1" applyFill="1" applyBorder="1" applyAlignment="1">
      <alignment horizontal="center" vertical="center"/>
    </xf>
    <xf numFmtId="3" fontId="5" fillId="9" borderId="4" xfId="0" applyNumberFormat="1" applyFont="1" applyFill="1" applyBorder="1" applyAlignment="1">
      <alignment horizontal="right" vertical="center"/>
    </xf>
    <xf numFmtId="164" fontId="5" fillId="9" borderId="20" xfId="1" applyNumberFormat="1" applyFont="1" applyFill="1" applyBorder="1" applyAlignment="1">
      <alignment vertical="center"/>
    </xf>
    <xf numFmtId="0" fontId="12" fillId="0" borderId="7" xfId="2" applyBorder="1"/>
    <xf numFmtId="0" fontId="3" fillId="0" borderId="1"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164" fontId="4" fillId="0" borderId="0" xfId="0" applyNumberFormat="1" applyFont="1" applyAlignment="1">
      <alignment vertical="center" wrapText="1"/>
    </xf>
    <xf numFmtId="164" fontId="4" fillId="0" borderId="5" xfId="0" applyNumberFormat="1" applyFont="1" applyBorder="1" applyAlignment="1">
      <alignment vertical="center" wrapText="1"/>
    </xf>
    <xf numFmtId="9" fontId="4" fillId="0" borderId="5" xfId="0" applyNumberFormat="1" applyFont="1" applyBorder="1" applyAlignment="1">
      <alignment horizontal="right" vertical="center" wrapText="1"/>
    </xf>
    <xf numFmtId="164" fontId="4" fillId="0" borderId="0" xfId="0" applyNumberFormat="1" applyFont="1" applyAlignment="1">
      <alignment vertical="center"/>
    </xf>
    <xf numFmtId="164" fontId="4" fillId="0" borderId="5" xfId="0" applyNumberFormat="1" applyFont="1" applyBorder="1" applyAlignment="1">
      <alignment vertical="center"/>
    </xf>
    <xf numFmtId="164" fontId="5" fillId="0" borderId="22" xfId="0" applyNumberFormat="1" applyFont="1" applyBorder="1" applyAlignment="1">
      <alignment vertical="center" wrapText="1"/>
    </xf>
    <xf numFmtId="164" fontId="5" fillId="0" borderId="0" xfId="0" applyNumberFormat="1" applyFont="1" applyAlignment="1">
      <alignment vertical="center" wrapText="1"/>
    </xf>
    <xf numFmtId="164" fontId="5" fillId="0" borderId="8" xfId="0" applyNumberFormat="1" applyFont="1" applyBorder="1" applyAlignment="1">
      <alignment vertical="center" wrapText="1"/>
    </xf>
    <xf numFmtId="164" fontId="5" fillId="0" borderId="21" xfId="0" applyNumberFormat="1" applyFont="1" applyBorder="1" applyAlignment="1">
      <alignment vertical="center" wrapText="1"/>
    </xf>
    <xf numFmtId="164" fontId="5" fillId="0" borderId="5" xfId="0" applyNumberFormat="1" applyFont="1" applyBorder="1" applyAlignment="1">
      <alignment vertical="center" wrapText="1"/>
    </xf>
    <xf numFmtId="9" fontId="4" fillId="0" borderId="20" xfId="0" applyNumberFormat="1" applyFont="1" applyBorder="1" applyAlignment="1">
      <alignment horizontal="right" vertical="center" wrapText="1"/>
    </xf>
    <xf numFmtId="9" fontId="5" fillId="0" borderId="21" xfId="0" applyNumberFormat="1" applyFont="1" applyBorder="1" applyAlignment="1">
      <alignment vertical="center" wrapText="1"/>
    </xf>
    <xf numFmtId="9" fontId="5" fillId="0" borderId="5" xfId="0" applyNumberFormat="1" applyFont="1" applyBorder="1" applyAlignment="1">
      <alignment vertical="center" wrapText="1"/>
    </xf>
    <xf numFmtId="9" fontId="4" fillId="0" borderId="5" xfId="0" applyNumberFormat="1" applyFont="1" applyBorder="1" applyAlignment="1">
      <alignment vertical="center"/>
    </xf>
    <xf numFmtId="9" fontId="4" fillId="0" borderId="5" xfId="0" applyNumberFormat="1" applyFont="1" applyBorder="1" applyAlignment="1">
      <alignment vertical="center" wrapText="1"/>
    </xf>
    <xf numFmtId="164" fontId="49" fillId="0" borderId="0" xfId="1" applyNumberFormat="1" applyFont="1" applyFill="1" applyBorder="1" applyAlignment="1">
      <alignment horizontal="center" vertical="center" wrapText="1"/>
    </xf>
    <xf numFmtId="164" fontId="49" fillId="0" borderId="1" xfId="1" applyNumberFormat="1" applyFont="1" applyFill="1" applyBorder="1" applyAlignment="1">
      <alignment horizontal="center" vertical="center" wrapText="1"/>
    </xf>
    <xf numFmtId="0" fontId="27" fillId="0" borderId="0" xfId="0" applyFont="1"/>
    <xf numFmtId="0" fontId="28" fillId="9" borderId="12" xfId="0" applyFont="1" applyFill="1" applyBorder="1" applyAlignment="1">
      <alignment vertical="center" wrapText="1"/>
    </xf>
    <xf numFmtId="0" fontId="50" fillId="9" borderId="28"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2" xfId="0" applyFont="1" applyBorder="1" applyAlignment="1">
      <alignment horizontal="center"/>
    </xf>
    <xf numFmtId="0" fontId="8" fillId="0" borderId="2" xfId="0" applyFont="1" applyBorder="1" applyAlignment="1">
      <alignment horizontal="center" vertical="center" wrapText="1"/>
    </xf>
    <xf numFmtId="0" fontId="3" fillId="2" borderId="0" xfId="0" applyFont="1" applyFill="1" applyBorder="1" applyAlignment="1">
      <alignment horizontal="center" vertical="center"/>
    </xf>
    <xf numFmtId="0" fontId="8" fillId="0"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9" borderId="0" xfId="0" applyFont="1" applyFill="1" applyBorder="1" applyAlignment="1">
      <alignment horizontal="left" vertical="center"/>
    </xf>
    <xf numFmtId="0" fontId="1" fillId="0" borderId="0" xfId="0" applyNumberFormat="1" applyFont="1" applyFill="1" applyAlignment="1">
      <alignment horizontal="center"/>
    </xf>
    <xf numFmtId="164" fontId="4" fillId="0" borderId="0" xfId="1" applyNumberFormat="1" applyFont="1" applyFill="1" applyBorder="1" applyAlignment="1">
      <alignment horizontal="center"/>
    </xf>
    <xf numFmtId="164" fontId="4" fillId="0" borderId="0" xfId="1" applyNumberFormat="1" applyFont="1" applyFill="1" applyBorder="1" applyAlignment="1">
      <alignment horizontal="center" wrapText="1"/>
    </xf>
    <xf numFmtId="164" fontId="5" fillId="3" borderId="0" xfId="0" applyNumberFormat="1" applyFont="1" applyFill="1" applyBorder="1" applyAlignment="1">
      <alignment horizontal="center" wrapText="1"/>
    </xf>
    <xf numFmtId="164" fontId="5" fillId="0" borderId="0" xfId="1" applyNumberFormat="1" applyFont="1" applyFill="1" applyBorder="1" applyAlignment="1">
      <alignment horizontal="center" wrapText="1"/>
    </xf>
    <xf numFmtId="3" fontId="4" fillId="0" borderId="2" xfId="0" applyNumberFormat="1" applyFont="1" applyFill="1" applyBorder="1" applyAlignment="1">
      <alignment horizontal="center"/>
    </xf>
    <xf numFmtId="164" fontId="4" fillId="0" borderId="2" xfId="1" applyNumberFormat="1" applyFont="1" applyFill="1" applyBorder="1" applyAlignment="1">
      <alignment horizontal="center"/>
    </xf>
    <xf numFmtId="164" fontId="4" fillId="0" borderId="2" xfId="1" applyNumberFormat="1" applyFont="1" applyFill="1" applyBorder="1" applyAlignment="1">
      <alignment horizontal="center" wrapText="1"/>
    </xf>
    <xf numFmtId="164" fontId="5" fillId="3" borderId="2" xfId="0" applyNumberFormat="1" applyFont="1" applyFill="1" applyBorder="1" applyAlignment="1">
      <alignment horizontal="center" wrapText="1"/>
    </xf>
    <xf numFmtId="164" fontId="5" fillId="0" borderId="2" xfId="1" applyNumberFormat="1" applyFont="1" applyFill="1" applyBorder="1" applyAlignment="1">
      <alignment horizontal="center" wrapText="1"/>
    </xf>
    <xf numFmtId="164" fontId="5" fillId="0" borderId="10" xfId="1" applyNumberFormat="1" applyFont="1" applyFill="1" applyBorder="1" applyAlignment="1">
      <alignment horizontal="center" vertical="center" wrapText="1"/>
    </xf>
    <xf numFmtId="0" fontId="0" fillId="9" borderId="0" xfId="0" applyNumberFormat="1" applyFill="1" applyAlignment="1"/>
    <xf numFmtId="0" fontId="42" fillId="0" borderId="0" xfId="0" applyFont="1"/>
    <xf numFmtId="0" fontId="42" fillId="9" borderId="0" xfId="0" applyFont="1" applyFill="1"/>
    <xf numFmtId="166" fontId="0" fillId="9" borderId="0" xfId="0" applyNumberFormat="1" applyFill="1" applyBorder="1"/>
    <xf numFmtId="164" fontId="1" fillId="0" borderId="8" xfId="0" applyNumberFormat="1" applyFont="1" applyBorder="1" applyAlignment="1">
      <alignment horizontal="center"/>
    </xf>
    <xf numFmtId="164" fontId="8" fillId="0" borderId="2" xfId="0" applyNumberFormat="1" applyFont="1" applyFill="1" applyBorder="1" applyAlignment="1">
      <alignment horizontal="center"/>
    </xf>
    <xf numFmtId="0" fontId="8" fillId="0" borderId="2" xfId="0" applyNumberFormat="1" applyFont="1" applyBorder="1" applyAlignment="1">
      <alignment horizontal="center"/>
    </xf>
    <xf numFmtId="164" fontId="8" fillId="0" borderId="2" xfId="1" applyNumberFormat="1" applyFont="1" applyBorder="1" applyAlignment="1">
      <alignment horizontal="center"/>
    </xf>
    <xf numFmtId="164" fontId="8" fillId="0" borderId="2" xfId="0" applyNumberFormat="1" applyFont="1" applyBorder="1" applyAlignment="1">
      <alignment horizontal="center"/>
    </xf>
    <xf numFmtId="164" fontId="8" fillId="3" borderId="2" xfId="0" applyNumberFormat="1" applyFont="1" applyFill="1" applyBorder="1" applyAlignment="1">
      <alignment horizontal="center"/>
    </xf>
    <xf numFmtId="0" fontId="8" fillId="9" borderId="1" xfId="0" applyFont="1" applyFill="1" applyBorder="1" applyAlignment="1">
      <alignment horizontal="center" wrapText="1"/>
    </xf>
    <xf numFmtId="164" fontId="23" fillId="0" borderId="3" xfId="0" applyNumberFormat="1" applyFont="1" applyFill="1" applyBorder="1" applyAlignment="1">
      <alignment horizontal="center" vertical="center" wrapText="1"/>
    </xf>
    <xf numFmtId="164" fontId="5" fillId="9" borderId="3" xfId="0" applyNumberFormat="1" applyFont="1" applyFill="1" applyBorder="1" applyAlignment="1">
      <alignment horizontal="center" vertical="center" wrapText="1"/>
    </xf>
    <xf numFmtId="0" fontId="39" fillId="9" borderId="0" xfId="0" applyFont="1" applyFill="1"/>
    <xf numFmtId="0" fontId="18" fillId="9" borderId="0" xfId="0" applyFont="1" applyFill="1" applyAlignment="1"/>
    <xf numFmtId="0" fontId="24" fillId="0" borderId="10" xfId="0" applyFont="1" applyBorder="1" applyAlignment="1">
      <alignment horizontal="center" vertical="center"/>
    </xf>
    <xf numFmtId="164" fontId="7" fillId="0" borderId="8" xfId="1" applyNumberFormat="1" applyFont="1" applyBorder="1" applyAlignment="1">
      <alignment horizontal="center"/>
    </xf>
    <xf numFmtId="164" fontId="7" fillId="0" borderId="19" xfId="1" applyNumberFormat="1" applyFont="1" applyBorder="1" applyAlignment="1">
      <alignment horizontal="center"/>
    </xf>
    <xf numFmtId="0" fontId="24" fillId="9" borderId="0" xfId="0" applyFont="1" applyFill="1"/>
    <xf numFmtId="0" fontId="1" fillId="0" borderId="10" xfId="0" applyFont="1" applyBorder="1"/>
    <xf numFmtId="3" fontId="1" fillId="9" borderId="0" xfId="0" applyNumberFormat="1" applyFont="1" applyFill="1"/>
    <xf numFmtId="0" fontId="8" fillId="0" borderId="19" xfId="0" applyFont="1" applyBorder="1" applyAlignment="1">
      <alignment horizontal="center" vertical="center"/>
    </xf>
    <xf numFmtId="0" fontId="1" fillId="0" borderId="0" xfId="0" applyFont="1" applyAlignment="1">
      <alignment horizontal="right"/>
    </xf>
    <xf numFmtId="0" fontId="8" fillId="0" borderId="0" xfId="0" applyFont="1" applyFill="1" applyBorder="1" applyAlignment="1">
      <alignment horizontal="center" vertical="center"/>
    </xf>
    <xf numFmtId="164" fontId="1" fillId="0" borderId="0" xfId="1" applyNumberFormat="1" applyFont="1" applyFill="1" applyBorder="1" applyAlignment="1">
      <alignment horizontal="center"/>
    </xf>
    <xf numFmtId="0" fontId="8" fillId="0" borderId="0" xfId="0" applyFont="1" applyFill="1" applyBorder="1" applyAlignment="1">
      <alignment vertical="center"/>
    </xf>
    <xf numFmtId="0" fontId="10" fillId="0" borderId="0" xfId="0" applyFont="1" applyFill="1" applyBorder="1"/>
    <xf numFmtId="0" fontId="12" fillId="0" borderId="8" xfId="2" applyBorder="1"/>
    <xf numFmtId="0" fontId="1" fillId="13" borderId="0" xfId="0" applyFont="1" applyFill="1" applyAlignment="1">
      <alignment horizontal="center"/>
    </xf>
    <xf numFmtId="0" fontId="1" fillId="13" borderId="2" xfId="0" applyFont="1" applyFill="1" applyBorder="1" applyAlignment="1">
      <alignment horizontal="center"/>
    </xf>
    <xf numFmtId="3" fontId="8" fillId="13" borderId="2" xfId="0" applyNumberFormat="1" applyFont="1" applyFill="1" applyBorder="1" applyAlignment="1">
      <alignment horizontal="center"/>
    </xf>
    <xf numFmtId="0" fontId="29" fillId="9" borderId="0" xfId="0" applyFont="1" applyFill="1" applyBorder="1" applyAlignment="1">
      <alignment vertical="center"/>
    </xf>
    <xf numFmtId="0" fontId="1" fillId="0" borderId="5" xfId="0" applyFont="1" applyBorder="1"/>
    <xf numFmtId="164" fontId="5" fillId="0" borderId="5" xfId="1" applyNumberFormat="1" applyFont="1" applyBorder="1" applyAlignment="1">
      <alignment vertical="center" wrapText="1"/>
    </xf>
    <xf numFmtId="0" fontId="13" fillId="9" borderId="0" xfId="0" applyFont="1" applyFill="1" applyBorder="1"/>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xf>
    <xf numFmtId="0" fontId="8" fillId="0" borderId="2" xfId="0" applyFont="1" applyBorder="1" applyAlignment="1">
      <alignment horizontal="center" vertical="center"/>
    </xf>
    <xf numFmtId="0" fontId="3" fillId="2" borderId="0" xfId="0" applyFont="1" applyFill="1" applyBorder="1" applyAlignment="1">
      <alignment horizontal="center" vertical="center"/>
    </xf>
    <xf numFmtId="0" fontId="8" fillId="0" borderId="2" xfId="0" applyFont="1" applyBorder="1" applyAlignment="1">
      <alignment horizontal="center" vertical="center" wrapText="1"/>
    </xf>
    <xf numFmtId="0" fontId="8" fillId="9" borderId="0" xfId="0" applyFont="1" applyFill="1" applyBorder="1" applyAlignment="1">
      <alignment horizontal="center" vertical="center" wrapText="1"/>
    </xf>
    <xf numFmtId="0" fontId="4" fillId="9" borderId="0" xfId="0" applyFont="1" applyFill="1" applyBorder="1" applyAlignment="1">
      <alignment horizontal="left" vertical="center"/>
    </xf>
    <xf numFmtId="0" fontId="3" fillId="0" borderId="1" xfId="0" applyFont="1" applyBorder="1" applyAlignment="1">
      <alignment horizontal="center" vertical="center" wrapText="1"/>
    </xf>
    <xf numFmtId="0" fontId="8" fillId="0" borderId="2" xfId="0" applyFont="1" applyBorder="1" applyAlignment="1">
      <alignment horizontal="center"/>
    </xf>
    <xf numFmtId="0" fontId="8" fillId="0" borderId="19" xfId="0" applyFont="1" applyBorder="1" applyAlignment="1">
      <alignment horizontal="center"/>
    </xf>
    <xf numFmtId="0" fontId="4" fillId="9" borderId="0" xfId="0" applyFont="1" applyFill="1" applyBorder="1" applyAlignment="1">
      <alignment horizontal="left" vertical="center"/>
    </xf>
    <xf numFmtId="0" fontId="3" fillId="0" borderId="10" xfId="0" applyFont="1" applyBorder="1" applyAlignment="1">
      <alignment horizontal="center" vertical="center" wrapText="1"/>
    </xf>
    <xf numFmtId="0" fontId="4" fillId="9" borderId="0" xfId="0" applyFont="1" applyFill="1" applyBorder="1" applyAlignment="1">
      <alignment horizontal="left" vertical="center" wrapText="1"/>
    </xf>
    <xf numFmtId="0" fontId="0" fillId="9" borderId="5" xfId="0" applyFill="1" applyBorder="1"/>
    <xf numFmtId="0" fontId="29" fillId="9" borderId="0" xfId="0" applyFont="1" applyFill="1" applyAlignment="1">
      <alignment horizontal="left" vertical="center"/>
    </xf>
    <xf numFmtId="0" fontId="29" fillId="9" borderId="0" xfId="0" applyFont="1" applyFill="1" applyAlignment="1">
      <alignment vertical="center" wrapText="1"/>
    </xf>
    <xf numFmtId="0" fontId="42" fillId="9" borderId="0" xfId="0" applyFont="1" applyFill="1" applyAlignment="1">
      <alignment vertical="center" wrapText="1"/>
    </xf>
    <xf numFmtId="0" fontId="12" fillId="9" borderId="0" xfId="2" applyFill="1" applyAlignment="1">
      <alignment vertical="center" wrapText="1"/>
    </xf>
    <xf numFmtId="0" fontId="51" fillId="9" borderId="0" xfId="0" applyFont="1" applyFill="1" applyAlignment="1">
      <alignment vertical="center"/>
    </xf>
    <xf numFmtId="0" fontId="8" fillId="9" borderId="0" xfId="0" applyFont="1" applyFill="1" applyAlignment="1">
      <alignment vertical="center"/>
    </xf>
    <xf numFmtId="0" fontId="1" fillId="9" borderId="0" xfId="0" applyFont="1" applyFill="1" applyAlignment="1">
      <alignment vertical="center"/>
    </xf>
    <xf numFmtId="0" fontId="12" fillId="9" borderId="0" xfId="2" applyFill="1" applyAlignment="1">
      <alignment vertical="center"/>
    </xf>
    <xf numFmtId="0" fontId="7" fillId="9" borderId="0" xfId="0" applyFont="1" applyFill="1" applyAlignment="1">
      <alignment vertical="center" wrapText="1"/>
    </xf>
    <xf numFmtId="0" fontId="3" fillId="9" borderId="0" xfId="0" applyFont="1" applyFill="1" applyBorder="1" applyAlignment="1">
      <alignment vertical="center"/>
    </xf>
    <xf numFmtId="0" fontId="8" fillId="9" borderId="0" xfId="0" applyFont="1" applyFill="1" applyBorder="1" applyAlignment="1">
      <alignment vertical="center"/>
    </xf>
    <xf numFmtId="0" fontId="8" fillId="9" borderId="0" xfId="0" applyFont="1" applyFill="1" applyBorder="1" applyAlignment="1">
      <alignment horizontal="center" vertical="center"/>
    </xf>
    <xf numFmtId="164" fontId="1" fillId="9" borderId="0" xfId="1" applyNumberFormat="1" applyFont="1" applyFill="1" applyBorder="1" applyAlignment="1">
      <alignment horizontal="center"/>
    </xf>
    <xf numFmtId="0" fontId="8" fillId="9" borderId="0" xfId="0" applyFont="1" applyFill="1" applyBorder="1" applyAlignment="1">
      <alignment vertical="center" wrapText="1"/>
    </xf>
    <xf numFmtId="0" fontId="3" fillId="9" borderId="0" xfId="0" applyFont="1" applyFill="1" applyBorder="1" applyAlignment="1">
      <alignment horizontal="center" vertical="center"/>
    </xf>
    <xf numFmtId="0" fontId="3" fillId="9" borderId="0" xfId="0" applyFont="1" applyFill="1" applyBorder="1" applyAlignment="1">
      <alignment horizontal="center" vertical="center" wrapText="1"/>
    </xf>
    <xf numFmtId="0" fontId="5" fillId="9" borderId="0" xfId="1" applyNumberFormat="1" applyFont="1" applyFill="1" applyBorder="1" applyAlignment="1">
      <alignment horizontal="center" vertical="center" wrapText="1"/>
    </xf>
    <xf numFmtId="3" fontId="4" fillId="9" borderId="0" xfId="0" applyNumberFormat="1" applyFont="1" applyFill="1" applyBorder="1" applyAlignment="1">
      <alignment horizontal="center" vertical="center"/>
    </xf>
    <xf numFmtId="0" fontId="8" fillId="9" borderId="0" xfId="0" applyFont="1" applyFill="1" applyBorder="1"/>
    <xf numFmtId="164" fontId="1" fillId="9" borderId="0" xfId="0" applyNumberFormat="1" applyFont="1" applyFill="1" applyBorder="1" applyAlignment="1">
      <alignment horizontal="center"/>
    </xf>
    <xf numFmtId="0" fontId="10" fillId="9" borderId="0" xfId="0" applyFont="1" applyFill="1" applyBorder="1"/>
    <xf numFmtId="164" fontId="1" fillId="9" borderId="0" xfId="1" applyNumberFormat="1" applyFont="1" applyFill="1" applyAlignment="1">
      <alignment horizontal="left"/>
    </xf>
    <xf numFmtId="3" fontId="8" fillId="9" borderId="0" xfId="0" applyNumberFormat="1" applyFont="1" applyFill="1" applyBorder="1" applyAlignment="1">
      <alignment horizontal="center"/>
    </xf>
    <xf numFmtId="0" fontId="37" fillId="9" borderId="0" xfId="0" applyFont="1" applyFill="1" applyBorder="1"/>
    <xf numFmtId="167" fontId="1" fillId="9" borderId="0" xfId="3" applyNumberFormat="1" applyFont="1" applyFill="1" applyBorder="1" applyAlignment="1">
      <alignment horizontal="center"/>
    </xf>
    <xf numFmtId="3" fontId="1" fillId="9" borderId="0" xfId="0" applyNumberFormat="1" applyFont="1" applyFill="1" applyBorder="1"/>
    <xf numFmtId="164" fontId="1" fillId="9" borderId="0" xfId="1" applyNumberFormat="1" applyFont="1" applyFill="1" applyBorder="1" applyAlignment="1">
      <alignment horizontal="left"/>
    </xf>
    <xf numFmtId="167" fontId="1" fillId="9" borderId="0" xfId="3" applyNumberFormat="1" applyFont="1" applyFill="1" applyBorder="1" applyAlignment="1">
      <alignment horizontal="left" vertical="center"/>
    </xf>
    <xf numFmtId="0" fontId="17" fillId="9" borderId="0" xfId="0" applyFont="1" applyFill="1" applyBorder="1" applyAlignment="1">
      <alignment horizontal="left"/>
    </xf>
    <xf numFmtId="0" fontId="16" fillId="9" borderId="0" xfId="0" applyFont="1" applyFill="1" applyBorder="1" applyAlignment="1">
      <alignment horizontal="right"/>
    </xf>
    <xf numFmtId="0" fontId="1" fillId="9" borderId="0" xfId="0" applyFont="1" applyFill="1" applyBorder="1" applyAlignment="1"/>
    <xf numFmtId="0" fontId="15" fillId="9" borderId="0" xfId="0" applyFont="1" applyFill="1"/>
    <xf numFmtId="0" fontId="8" fillId="9" borderId="0" xfId="0" applyFont="1" applyFill="1" applyBorder="1" applyAlignment="1">
      <alignment wrapText="1"/>
    </xf>
    <xf numFmtId="0" fontId="1" fillId="9" borderId="0" xfId="0" applyFont="1" applyFill="1" applyAlignment="1">
      <alignment horizontal="right"/>
    </xf>
    <xf numFmtId="0" fontId="12" fillId="9" borderId="0" xfId="2" applyFill="1" applyAlignment="1">
      <alignment horizontal="right"/>
    </xf>
    <xf numFmtId="0" fontId="1" fillId="0" borderId="3" xfId="0" applyFont="1" applyBorder="1" applyAlignment="1">
      <alignment horizontal="right"/>
    </xf>
    <xf numFmtId="0" fontId="1" fillId="0" borderId="0" xfId="0" applyFont="1" applyBorder="1" applyAlignment="1">
      <alignment horizontal="right"/>
    </xf>
    <xf numFmtId="167" fontId="1" fillId="9" borderId="0" xfId="3" applyNumberFormat="1" applyFont="1" applyFill="1" applyBorder="1" applyAlignment="1">
      <alignment horizontal="right"/>
    </xf>
    <xf numFmtId="0" fontId="16" fillId="0" borderId="2" xfId="0" applyFont="1" applyFill="1" applyBorder="1" applyAlignment="1">
      <alignment horizontal="right"/>
    </xf>
    <xf numFmtId="164" fontId="8" fillId="0" borderId="2" xfId="1" applyNumberFormat="1" applyFont="1" applyBorder="1" applyAlignment="1">
      <alignment horizontal="left"/>
    </xf>
    <xf numFmtId="167" fontId="8" fillId="0" borderId="2" xfId="3" applyNumberFormat="1" applyFont="1" applyBorder="1" applyAlignment="1">
      <alignment horizontal="right"/>
    </xf>
    <xf numFmtId="167" fontId="8" fillId="9" borderId="0" xfId="3" applyNumberFormat="1" applyFont="1" applyFill="1" applyBorder="1" applyAlignment="1">
      <alignment horizontal="center"/>
    </xf>
    <xf numFmtId="0" fontId="8" fillId="9" borderId="0" xfId="0" applyFont="1" applyFill="1" applyAlignment="1">
      <alignment horizontal="center"/>
    </xf>
    <xf numFmtId="167" fontId="8" fillId="9" borderId="0" xfId="3" applyNumberFormat="1" applyFont="1" applyFill="1" applyBorder="1" applyAlignment="1">
      <alignment horizontal="left" vertical="center"/>
    </xf>
    <xf numFmtId="0" fontId="17" fillId="9" borderId="0" xfId="0" applyFont="1" applyFill="1"/>
    <xf numFmtId="9" fontId="15" fillId="9" borderId="0" xfId="0" applyNumberFormat="1" applyFont="1" applyFill="1"/>
    <xf numFmtId="0" fontId="38" fillId="9" borderId="0" xfId="2" applyFont="1" applyFill="1"/>
    <xf numFmtId="164" fontId="1" fillId="3" borderId="0" xfId="0" applyNumberFormat="1" applyFont="1" applyFill="1" applyAlignment="1">
      <alignment horizontal="center" vertical="center"/>
    </xf>
    <xf numFmtId="164" fontId="8" fillId="3" borderId="2" xfId="1" applyNumberFormat="1" applyFont="1" applyFill="1" applyBorder="1" applyAlignment="1">
      <alignment horizontal="center" vertical="center"/>
    </xf>
    <xf numFmtId="164" fontId="1" fillId="3" borderId="0" xfId="1" applyNumberFormat="1" applyFont="1" applyFill="1" applyAlignment="1">
      <alignment horizontal="center" vertical="center"/>
    </xf>
    <xf numFmtId="164" fontId="8" fillId="3" borderId="2" xfId="0" applyNumberFormat="1" applyFont="1" applyFill="1" applyBorder="1" applyAlignment="1">
      <alignment horizontal="center" vertical="center"/>
    </xf>
    <xf numFmtId="164" fontId="1" fillId="3" borderId="0" xfId="0" applyNumberFormat="1" applyFont="1" applyFill="1" applyBorder="1" applyAlignment="1">
      <alignment horizontal="center" vertical="center"/>
    </xf>
    <xf numFmtId="164" fontId="1" fillId="3" borderId="0" xfId="1" applyNumberFormat="1" applyFont="1" applyFill="1" applyBorder="1" applyAlignment="1">
      <alignment horizontal="center" vertical="center"/>
    </xf>
    <xf numFmtId="164" fontId="1" fillId="3" borderId="8" xfId="1" applyNumberFormat="1" applyFont="1" applyFill="1" applyBorder="1" applyAlignment="1">
      <alignment horizontal="center" vertical="center"/>
    </xf>
    <xf numFmtId="164" fontId="8" fillId="3" borderId="19" xfId="0" applyNumberFormat="1" applyFont="1" applyFill="1" applyBorder="1" applyAlignment="1">
      <alignment horizontal="center" vertical="center"/>
    </xf>
    <xf numFmtId="164" fontId="1" fillId="3" borderId="2" xfId="1" applyNumberFormat="1" applyFont="1" applyFill="1" applyBorder="1" applyAlignment="1">
      <alignment horizontal="left"/>
    </xf>
    <xf numFmtId="0" fontId="2" fillId="9" borderId="0" xfId="0" applyFont="1" applyFill="1"/>
    <xf numFmtId="0" fontId="2" fillId="9" borderId="0" xfId="7" applyNumberFormat="1" applyFont="1" applyFill="1"/>
    <xf numFmtId="0" fontId="2" fillId="9" borderId="0" xfId="0" applyFont="1" applyFill="1" applyAlignment="1">
      <alignment horizontal="right"/>
    </xf>
    <xf numFmtId="0" fontId="1" fillId="0" borderId="0" xfId="7" applyNumberFormat="1" applyFont="1" applyAlignment="1">
      <alignment horizontal="center"/>
    </xf>
    <xf numFmtId="0" fontId="5" fillId="9" borderId="0" xfId="0" applyFont="1" applyFill="1" applyBorder="1" applyAlignment="1">
      <alignment vertical="center"/>
    </xf>
    <xf numFmtId="0" fontId="4" fillId="9" borderId="0" xfId="0" applyFont="1" applyFill="1" applyBorder="1" applyAlignment="1">
      <alignment horizontal="right" vertical="center" wrapText="1"/>
    </xf>
    <xf numFmtId="9" fontId="4" fillId="9" borderId="0" xfId="0" applyNumberFormat="1" applyFont="1" applyFill="1" applyBorder="1" applyAlignment="1">
      <alignment horizontal="right" vertical="center" wrapText="1"/>
    </xf>
    <xf numFmtId="0" fontId="6" fillId="9" borderId="0" xfId="0" applyFont="1" applyFill="1"/>
    <xf numFmtId="0" fontId="4" fillId="0" borderId="2" xfId="0" applyFont="1" applyBorder="1" applyAlignment="1">
      <alignment horizontal="left" vertical="center" wrapText="1"/>
    </xf>
    <xf numFmtId="0" fontId="6" fillId="9" borderId="0" xfId="0" applyFont="1" applyFill="1" applyAlignment="1">
      <alignment horizontal="center"/>
    </xf>
    <xf numFmtId="0" fontId="27" fillId="9" borderId="0" xfId="0" applyFont="1" applyFill="1"/>
    <xf numFmtId="0" fontId="27" fillId="9" borderId="0" xfId="0" applyFont="1"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2" xfId="0" applyFont="1" applyBorder="1" applyAlignment="1">
      <alignment horizontal="left" vertical="center" wrapText="1"/>
    </xf>
    <xf numFmtId="0" fontId="52" fillId="0" borderId="2" xfId="0" applyFont="1" applyFill="1" applyBorder="1" applyAlignment="1">
      <alignment horizontal="left" vertical="center"/>
    </xf>
    <xf numFmtId="3" fontId="52" fillId="0" borderId="2" xfId="0" applyNumberFormat="1" applyFont="1" applyFill="1" applyBorder="1" applyAlignment="1">
      <alignment horizontal="center" vertical="center"/>
    </xf>
    <xf numFmtId="164" fontId="52" fillId="3" borderId="2" xfId="1" applyNumberFormat="1" applyFont="1" applyFill="1" applyBorder="1" applyAlignment="1">
      <alignment horizontal="center" vertical="center" wrapText="1"/>
    </xf>
    <xf numFmtId="164" fontId="52" fillId="0" borderId="2" xfId="1" applyNumberFormat="1" applyFont="1" applyFill="1" applyBorder="1" applyAlignment="1">
      <alignment horizontal="center" vertical="center" wrapText="1"/>
    </xf>
    <xf numFmtId="3" fontId="16" fillId="0" borderId="2" xfId="0" applyNumberFormat="1" applyFont="1" applyFill="1" applyBorder="1" applyAlignment="1">
      <alignment horizontal="center"/>
    </xf>
    <xf numFmtId="164" fontId="52" fillId="3" borderId="2" xfId="1" applyNumberFormat="1" applyFont="1" applyFill="1" applyBorder="1" applyAlignment="1">
      <alignment horizontal="center" vertical="center"/>
    </xf>
    <xf numFmtId="164" fontId="52" fillId="0" borderId="1" xfId="0" applyNumberFormat="1" applyFont="1" applyFill="1" applyBorder="1" applyAlignment="1">
      <alignment horizontal="center" vertical="center" wrapText="1"/>
    </xf>
    <xf numFmtId="0" fontId="1" fillId="0" borderId="0" xfId="4" applyFill="1" applyBorder="1" applyAlignment="1">
      <alignment vertical="center"/>
    </xf>
    <xf numFmtId="0" fontId="16" fillId="0" borderId="3" xfId="4" applyFont="1" applyFill="1" applyBorder="1" applyAlignment="1">
      <alignment horizontal="center"/>
    </xf>
    <xf numFmtId="3" fontId="17" fillId="0" borderId="3" xfId="4" applyNumberFormat="1" applyFont="1" applyFill="1" applyBorder="1" applyAlignment="1">
      <alignment horizontal="center" vertical="center"/>
    </xf>
    <xf numFmtId="3" fontId="17" fillId="0" borderId="0" xfId="4" applyNumberFormat="1" applyFont="1" applyFill="1" applyBorder="1" applyAlignment="1">
      <alignment horizontal="center" vertical="center"/>
    </xf>
    <xf numFmtId="0" fontId="17" fillId="0" borderId="0" xfId="4" applyFont="1" applyFill="1" applyBorder="1" applyAlignment="1">
      <alignment horizontal="center" vertical="center"/>
    </xf>
    <xf numFmtId="3" fontId="17" fillId="0" borderId="1" xfId="4" applyNumberFormat="1" applyFont="1" applyFill="1" applyBorder="1" applyAlignment="1">
      <alignment horizontal="center" vertical="center"/>
    </xf>
    <xf numFmtId="164" fontId="17" fillId="0" borderId="3" xfId="4" applyNumberFormat="1" applyFont="1" applyFill="1" applyBorder="1" applyAlignment="1">
      <alignment horizontal="center" vertical="center"/>
    </xf>
    <xf numFmtId="164" fontId="17" fillId="0" borderId="0" xfId="4" applyNumberFormat="1" applyFont="1" applyFill="1" applyBorder="1" applyAlignment="1">
      <alignment horizontal="center" vertical="center"/>
    </xf>
    <xf numFmtId="164" fontId="17" fillId="0" borderId="1" xfId="4" applyNumberFormat="1" applyFont="1" applyFill="1" applyBorder="1" applyAlignment="1">
      <alignment horizontal="center" vertical="center"/>
    </xf>
    <xf numFmtId="0" fontId="17" fillId="3" borderId="3" xfId="4" applyFont="1" applyFill="1" applyBorder="1" applyAlignment="1">
      <alignment horizontal="center" vertical="center"/>
    </xf>
    <xf numFmtId="0" fontId="17" fillId="3" borderId="0" xfId="4" applyFont="1" applyFill="1" applyBorder="1" applyAlignment="1">
      <alignment horizontal="center" vertical="center"/>
    </xf>
    <xf numFmtId="0" fontId="17" fillId="3" borderId="1" xfId="4" applyFont="1" applyFill="1" applyBorder="1" applyAlignment="1">
      <alignment horizontal="center" vertical="center"/>
    </xf>
    <xf numFmtId="0" fontId="8" fillId="0" borderId="1" xfId="4" applyFont="1" applyFill="1" applyBorder="1" applyAlignment="1">
      <alignment vertical="center"/>
    </xf>
    <xf numFmtId="0" fontId="16" fillId="0" borderId="1" xfId="4" applyFont="1" applyFill="1" applyBorder="1" applyAlignment="1">
      <alignment horizontal="center" vertical="center"/>
    </xf>
    <xf numFmtId="166" fontId="8" fillId="0" borderId="1" xfId="4" applyNumberFormat="1" applyFont="1" applyFill="1" applyBorder="1" applyAlignment="1">
      <alignment vertical="center"/>
    </xf>
    <xf numFmtId="0" fontId="16" fillId="0" borderId="3" xfId="4" applyFont="1" applyFill="1" applyBorder="1" applyAlignment="1">
      <alignment horizontal="center" vertical="center" wrapText="1"/>
    </xf>
    <xf numFmtId="0" fontId="16" fillId="0" borderId="3" xfId="4" applyFont="1" applyFill="1" applyBorder="1" applyAlignment="1">
      <alignment horizontal="center" vertical="center"/>
    </xf>
    <xf numFmtId="0" fontId="8" fillId="0" borderId="2" xfId="4" applyFont="1" applyFill="1" applyBorder="1" applyAlignment="1">
      <alignment vertical="center"/>
    </xf>
    <xf numFmtId="3" fontId="16" fillId="0" borderId="2" xfId="4" applyNumberFormat="1" applyFont="1" applyFill="1" applyBorder="1" applyAlignment="1">
      <alignment horizontal="center" vertical="center"/>
    </xf>
    <xf numFmtId="3" fontId="8" fillId="0" borderId="2" xfId="4" applyNumberFormat="1" applyFont="1" applyFill="1" applyBorder="1" applyAlignment="1">
      <alignment horizontal="center" vertical="center"/>
    </xf>
    <xf numFmtId="164" fontId="16" fillId="0" borderId="2" xfId="4" applyNumberFormat="1" applyFont="1" applyFill="1" applyBorder="1" applyAlignment="1">
      <alignment horizontal="center" vertical="center"/>
    </xf>
    <xf numFmtId="3" fontId="1" fillId="0" borderId="1" xfId="4" applyNumberFormat="1" applyFill="1" applyBorder="1" applyAlignment="1">
      <alignment horizontal="center" vertical="center"/>
    </xf>
    <xf numFmtId="164" fontId="3" fillId="0" borderId="2" xfId="1" applyNumberFormat="1" applyFont="1" applyBorder="1" applyAlignment="1">
      <alignment horizontal="center" vertical="center" wrapText="1"/>
    </xf>
    <xf numFmtId="0" fontId="4" fillId="9" borderId="0" xfId="0" applyFont="1" applyFill="1" applyBorder="1" applyAlignment="1">
      <alignment vertical="center" wrapText="1"/>
    </xf>
    <xf numFmtId="0" fontId="3" fillId="0" borderId="2" xfId="0" applyFont="1" applyFill="1" applyBorder="1" applyAlignment="1">
      <alignment horizontal="left" vertical="center"/>
    </xf>
    <xf numFmtId="3" fontId="8" fillId="0" borderId="2" xfId="0" applyNumberFormat="1" applyFont="1" applyFill="1" applyBorder="1" applyAlignment="1">
      <alignment horizontal="center"/>
    </xf>
    <xf numFmtId="164" fontId="3" fillId="3" borderId="2" xfId="1" applyNumberFormat="1" applyFont="1" applyFill="1" applyBorder="1" applyAlignment="1">
      <alignment horizontal="center" vertical="center"/>
    </xf>
    <xf numFmtId="0" fontId="46" fillId="9" borderId="0" xfId="0" applyFont="1" applyFill="1"/>
    <xf numFmtId="0" fontId="46" fillId="9" borderId="0" xfId="0" applyFont="1" applyFill="1" applyAlignment="1">
      <alignment horizontal="right"/>
    </xf>
    <xf numFmtId="0" fontId="6" fillId="9" borderId="0" xfId="0" applyFont="1" applyFill="1" applyBorder="1"/>
    <xf numFmtId="164" fontId="3" fillId="3" borderId="2" xfId="1" applyNumberFormat="1" applyFont="1" applyFill="1" applyBorder="1" applyAlignment="1">
      <alignment horizontal="center" vertical="center" wrapText="1"/>
    </xf>
    <xf numFmtId="0" fontId="46" fillId="9" borderId="0" xfId="0" applyFont="1" applyFill="1" applyBorder="1"/>
    <xf numFmtId="0" fontId="13" fillId="9" borderId="0" xfId="0" applyFont="1" applyFill="1"/>
    <xf numFmtId="0" fontId="8" fillId="0" borderId="2" xfId="0" applyFont="1" applyBorder="1" applyAlignment="1">
      <alignment horizontal="left" vertical="center" wrapText="1"/>
    </xf>
    <xf numFmtId="164" fontId="8" fillId="3" borderId="2" xfId="1" applyNumberFormat="1" applyFont="1" applyFill="1" applyBorder="1" applyAlignment="1">
      <alignment horizontal="center" vertical="center" wrapText="1"/>
    </xf>
    <xf numFmtId="0" fontId="8" fillId="0" borderId="2" xfId="0" applyFont="1" applyBorder="1" applyAlignment="1">
      <alignment horizontal="left" vertical="center"/>
    </xf>
    <xf numFmtId="164" fontId="8" fillId="0" borderId="19" xfId="1" applyNumberFormat="1" applyFont="1" applyBorder="1" applyAlignment="1">
      <alignment horizontal="center" vertical="center"/>
    </xf>
    <xf numFmtId="0" fontId="0" fillId="0" borderId="0" xfId="0" applyBorder="1"/>
    <xf numFmtId="0" fontId="8" fillId="0" borderId="2" xfId="0" applyFont="1" applyBorder="1" applyAlignment="1">
      <alignment horizontal="right"/>
    </xf>
    <xf numFmtId="0" fontId="8" fillId="9" borderId="0" xfId="0" applyFont="1" applyFill="1" applyBorder="1" applyAlignment="1">
      <alignment horizontal="center"/>
    </xf>
    <xf numFmtId="0" fontId="8" fillId="0" borderId="0" xfId="0" applyFont="1" applyBorder="1" applyAlignment="1">
      <alignment horizontal="center"/>
    </xf>
    <xf numFmtId="164" fontId="0" fillId="9" borderId="0" xfId="0" applyNumberFormat="1" applyFill="1" applyBorder="1"/>
    <xf numFmtId="164" fontId="48" fillId="0" borderId="0" xfId="1" applyNumberFormat="1" applyFont="1" applyFill="1" applyBorder="1" applyAlignment="1">
      <alignment horizontal="center" vertical="center" wrapText="1"/>
    </xf>
    <xf numFmtId="0" fontId="27" fillId="0" borderId="8" xfId="0" applyFont="1" applyBorder="1" applyAlignment="1">
      <alignment horizontal="left"/>
    </xf>
    <xf numFmtId="0" fontId="27" fillId="0" borderId="8" xfId="0" applyFont="1" applyBorder="1"/>
    <xf numFmtId="0" fontId="47" fillId="0" borderId="8" xfId="0" applyFont="1" applyBorder="1"/>
    <xf numFmtId="0" fontId="27" fillId="0" borderId="8" xfId="0" applyFont="1" applyBorder="1" applyAlignment="1">
      <alignment horizontal="center"/>
    </xf>
    <xf numFmtId="0" fontId="27" fillId="0" borderId="10" xfId="0" applyFont="1" applyBorder="1" applyAlignment="1">
      <alignment horizontal="center"/>
    </xf>
    <xf numFmtId="0" fontId="46" fillId="0" borderId="0" xfId="0" applyFont="1" applyBorder="1"/>
    <xf numFmtId="164" fontId="23" fillId="0" borderId="19" xfId="1" applyNumberFormat="1" applyFont="1" applyFill="1" applyBorder="1" applyAlignment="1">
      <alignment horizontal="center" vertical="center" wrapText="1"/>
    </xf>
    <xf numFmtId="164" fontId="4" fillId="0" borderId="8" xfId="1" applyNumberFormat="1" applyFont="1" applyFill="1" applyBorder="1" applyAlignment="1">
      <alignment horizontal="center" vertical="center"/>
    </xf>
    <xf numFmtId="164" fontId="3" fillId="0" borderId="19" xfId="1" applyNumberFormat="1" applyFont="1" applyBorder="1" applyAlignment="1">
      <alignment horizontal="center" vertical="center" wrapText="1"/>
    </xf>
    <xf numFmtId="0" fontId="16" fillId="0" borderId="11" xfId="4" applyFont="1" applyFill="1" applyBorder="1" applyAlignment="1">
      <alignment horizontal="center" vertical="center"/>
    </xf>
    <xf numFmtId="164" fontId="17" fillId="0" borderId="11" xfId="4" applyNumberFormat="1" applyFont="1" applyFill="1" applyBorder="1" applyAlignment="1">
      <alignment horizontal="center" vertical="center"/>
    </xf>
    <xf numFmtId="164" fontId="17" fillId="0" borderId="8" xfId="4" applyNumberFormat="1" applyFont="1" applyFill="1" applyBorder="1" applyAlignment="1">
      <alignment horizontal="center" vertical="center"/>
    </xf>
    <xf numFmtId="164" fontId="17" fillId="0" borderId="10" xfId="4" applyNumberFormat="1" applyFont="1" applyFill="1" applyBorder="1" applyAlignment="1">
      <alignment horizontal="center" vertical="center"/>
    </xf>
    <xf numFmtId="164" fontId="16" fillId="0" borderId="19" xfId="4" applyNumberFormat="1" applyFont="1" applyFill="1" applyBorder="1" applyAlignment="1">
      <alignment horizontal="center" vertical="center"/>
    </xf>
    <xf numFmtId="166" fontId="8" fillId="0" borderId="10" xfId="4" applyNumberFormat="1" applyFont="1" applyFill="1" applyBorder="1" applyAlignment="1">
      <alignment horizontal="center" vertical="center"/>
    </xf>
    <xf numFmtId="0" fontId="16" fillId="0" borderId="11" xfId="4" applyFont="1" applyFill="1" applyBorder="1" applyAlignment="1">
      <alignment horizontal="center"/>
    </xf>
    <xf numFmtId="0" fontId="10" fillId="0" borderId="2" xfId="0" applyFont="1" applyFill="1" applyBorder="1" applyAlignment="1">
      <alignment horizontal="left"/>
    </xf>
    <xf numFmtId="164" fontId="3" fillId="12" borderId="2" xfId="1" applyNumberFormat="1" applyFont="1" applyFill="1" applyBorder="1" applyAlignment="1">
      <alignment horizontal="center" vertical="center"/>
    </xf>
    <xf numFmtId="0" fontId="27" fillId="0" borderId="8" xfId="0" applyFont="1" applyFill="1" applyBorder="1" applyAlignment="1">
      <alignment horizontal="center"/>
    </xf>
    <xf numFmtId="0" fontId="46" fillId="0" borderId="8" xfId="0" applyFont="1" applyBorder="1"/>
    <xf numFmtId="0" fontId="27" fillId="0" borderId="10" xfId="0" applyFont="1" applyBorder="1"/>
    <xf numFmtId="0" fontId="17" fillId="0" borderId="8" xfId="0" applyFont="1" applyBorder="1"/>
    <xf numFmtId="0" fontId="17" fillId="0" borderId="8" xfId="0" applyFont="1" applyBorder="1" applyAlignment="1">
      <alignment wrapText="1"/>
    </xf>
    <xf numFmtId="0" fontId="17" fillId="0" borderId="8" xfId="0" applyFont="1" applyFill="1" applyBorder="1" applyAlignment="1">
      <alignment horizontal="center"/>
    </xf>
    <xf numFmtId="164" fontId="4" fillId="0" borderId="8" xfId="1" applyNumberFormat="1" applyFont="1" applyBorder="1" applyAlignment="1">
      <alignment horizontal="center" vertical="center" wrapText="1"/>
    </xf>
    <xf numFmtId="164" fontId="4" fillId="0" borderId="19" xfId="1" applyNumberFormat="1" applyFont="1" applyBorder="1" applyAlignment="1">
      <alignment horizontal="center" vertical="center" wrapText="1"/>
    </xf>
    <xf numFmtId="164" fontId="8" fillId="0" borderId="19" xfId="0" applyNumberFormat="1" applyFont="1" applyBorder="1" applyAlignment="1">
      <alignment horizontal="center"/>
    </xf>
    <xf numFmtId="3" fontId="0" fillId="9" borderId="0" xfId="0" applyNumberFormat="1" applyFill="1" applyBorder="1"/>
    <xf numFmtId="0" fontId="0" fillId="0" borderId="0" xfId="0" applyFill="1" applyBorder="1"/>
    <xf numFmtId="0" fontId="4" fillId="9" borderId="0" xfId="0" applyFont="1" applyFill="1" applyBorder="1" applyAlignment="1">
      <alignment horizontal="center" vertical="center" wrapText="1"/>
    </xf>
    <xf numFmtId="9" fontId="4" fillId="9" borderId="0" xfId="0" applyNumberFormat="1" applyFont="1" applyFill="1" applyBorder="1" applyAlignment="1">
      <alignment horizontal="center" vertical="center" wrapText="1"/>
    </xf>
    <xf numFmtId="9" fontId="4" fillId="9" borderId="0" xfId="0" applyNumberFormat="1" applyFont="1" applyFill="1" applyBorder="1" applyAlignment="1">
      <alignment vertical="center" wrapText="1"/>
    </xf>
    <xf numFmtId="0" fontId="4" fillId="9" borderId="0" xfId="0" applyFont="1" applyFill="1" applyBorder="1" applyAlignment="1">
      <alignment horizontal="right" vertical="center"/>
    </xf>
    <xf numFmtId="0" fontId="4" fillId="9" borderId="0" xfId="0" applyFont="1" applyFill="1" applyBorder="1" applyAlignment="1">
      <alignment horizontal="center" vertical="center"/>
    </xf>
    <xf numFmtId="10" fontId="4" fillId="9" borderId="0" xfId="0" applyNumberFormat="1" applyFont="1" applyFill="1" applyBorder="1" applyAlignment="1">
      <alignment vertical="center"/>
    </xf>
    <xf numFmtId="10" fontId="4" fillId="9" borderId="0" xfId="0" applyNumberFormat="1" applyFont="1" applyFill="1" applyBorder="1" applyAlignment="1">
      <alignment vertical="center" wrapText="1"/>
    </xf>
    <xf numFmtId="10" fontId="4" fillId="9" borderId="0" xfId="0" applyNumberFormat="1" applyFont="1" applyFill="1" applyBorder="1" applyAlignment="1">
      <alignment horizontal="center" vertical="center" wrapText="1"/>
    </xf>
    <xf numFmtId="9" fontId="4" fillId="9" borderId="0" xfId="0" applyNumberFormat="1" applyFont="1" applyFill="1" applyBorder="1" applyAlignment="1">
      <alignment vertical="center"/>
    </xf>
    <xf numFmtId="3" fontId="4" fillId="9" borderId="0" xfId="0" applyNumberFormat="1" applyFont="1" applyFill="1" applyBorder="1" applyAlignment="1">
      <alignment horizontal="right" vertical="center"/>
    </xf>
    <xf numFmtId="0" fontId="16" fillId="0" borderId="2" xfId="4" applyFont="1" applyFill="1" applyBorder="1" applyAlignment="1">
      <alignment horizontal="center"/>
    </xf>
    <xf numFmtId="0" fontId="16" fillId="0" borderId="2" xfId="4" applyFont="1" applyFill="1" applyBorder="1" applyAlignment="1">
      <alignment horizontal="center" vertical="center" wrapText="1"/>
    </xf>
    <xf numFmtId="0" fontId="30" fillId="9" borderId="16" xfId="0" applyFont="1" applyFill="1" applyBorder="1" applyAlignment="1">
      <alignment horizontal="center" vertical="center"/>
    </xf>
    <xf numFmtId="0" fontId="35" fillId="9" borderId="16" xfId="6" applyFont="1" applyFill="1" applyBorder="1" applyAlignment="1">
      <alignment vertical="center" wrapText="1"/>
    </xf>
    <xf numFmtId="0" fontId="36" fillId="9" borderId="0" xfId="0" applyFont="1" applyFill="1" applyAlignment="1">
      <alignment horizontal="left" vertical="center" wrapText="1"/>
    </xf>
    <xf numFmtId="0" fontId="0" fillId="9" borderId="0" xfId="0" applyFill="1" applyAlignment="1">
      <alignment horizontal="center" vertical="center" wrapText="1"/>
    </xf>
    <xf numFmtId="0" fontId="32" fillId="9" borderId="0" xfId="0" applyFont="1" applyFill="1" applyAlignment="1">
      <alignment horizontal="left" vertical="center" wrapText="1"/>
    </xf>
    <xf numFmtId="0" fontId="39" fillId="9" borderId="0" xfId="0" applyFont="1" applyFill="1" applyAlignment="1">
      <alignment horizontal="left"/>
    </xf>
    <xf numFmtId="0" fontId="0" fillId="0" borderId="0" xfId="0" applyBorder="1"/>
    <xf numFmtId="0" fontId="0" fillId="0" borderId="1" xfId="0" applyBorder="1"/>
    <xf numFmtId="49" fontId="0" fillId="0" borderId="0" xfId="0" applyNumberFormat="1" applyBorder="1"/>
    <xf numFmtId="49" fontId="0" fillId="0" borderId="1" xfId="0" applyNumberFormat="1" applyBorder="1"/>
    <xf numFmtId="0" fontId="10" fillId="0" borderId="5" xfId="0" applyFont="1" applyBorder="1"/>
    <xf numFmtId="0" fontId="39" fillId="9" borderId="0" xfId="0" applyFont="1" applyFill="1" applyAlignment="1">
      <alignment horizontal="left" vertical="center"/>
    </xf>
    <xf numFmtId="0" fontId="31" fillId="0" borderId="23" xfId="0" applyFont="1" applyBorder="1" applyAlignment="1">
      <alignment vertical="center" wrapText="1"/>
    </xf>
    <xf numFmtId="0" fontId="31" fillId="0" borderId="24" xfId="0" applyFont="1" applyBorder="1" applyAlignment="1">
      <alignment vertical="center" wrapText="1"/>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30" fillId="0" borderId="23" xfId="0" applyFont="1" applyBorder="1" applyAlignment="1">
      <alignment vertical="center" wrapText="1"/>
    </xf>
    <xf numFmtId="0" fontId="30" fillId="0" borderId="24" xfId="0" applyFont="1" applyBorder="1" applyAlignment="1">
      <alignment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10" fillId="9" borderId="0" xfId="0" applyFont="1" applyFill="1" applyAlignment="1">
      <alignment horizontal="left" vertical="center" wrapText="1"/>
    </xf>
    <xf numFmtId="0" fontId="31" fillId="0" borderId="15" xfId="0" applyFont="1" applyBorder="1" applyAlignment="1">
      <alignment vertical="center"/>
    </xf>
    <xf numFmtId="0" fontId="31" fillId="0" borderId="14" xfId="0" applyFont="1" applyBorder="1" applyAlignment="1">
      <alignment vertical="center"/>
    </xf>
    <xf numFmtId="0" fontId="30" fillId="0" borderId="15" xfId="0" applyFont="1" applyBorder="1" applyAlignment="1">
      <alignment vertical="center" wrapText="1"/>
    </xf>
    <xf numFmtId="0" fontId="7" fillId="9" borderId="5" xfId="0" applyFont="1" applyFill="1" applyBorder="1"/>
    <xf numFmtId="0" fontId="7" fillId="9" borderId="5" xfId="0" applyFont="1" applyFill="1" applyBorder="1" applyAlignment="1">
      <alignment vertical="center" wrapText="1"/>
    </xf>
    <xf numFmtId="0" fontId="39" fillId="9" borderId="0" xfId="0" applyFont="1" applyFill="1" applyAlignment="1">
      <alignment horizontal="left"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29" fillId="9" borderId="0" xfId="0" applyFont="1" applyFill="1" applyAlignment="1">
      <alignment horizontal="left" vertical="center" wrapText="1"/>
    </xf>
    <xf numFmtId="0" fontId="1" fillId="9" borderId="3" xfId="0" applyFont="1" applyFill="1" applyBorder="1" applyAlignment="1">
      <alignment horizontal="left"/>
    </xf>
    <xf numFmtId="0" fontId="8" fillId="0" borderId="3" xfId="0" applyFont="1" applyBorder="1" applyAlignment="1">
      <alignment horizontal="center" wrapText="1"/>
    </xf>
    <xf numFmtId="0" fontId="1" fillId="0" borderId="2" xfId="0" applyFont="1" applyBorder="1" applyAlignment="1">
      <alignment horizontal="center"/>
    </xf>
    <xf numFmtId="0" fontId="8" fillId="6" borderId="2" xfId="0" applyFont="1" applyFill="1" applyBorder="1" applyAlignment="1">
      <alignment horizontal="center"/>
    </xf>
    <xf numFmtId="0" fontId="8" fillId="0" borderId="2" xfId="0" applyFont="1" applyBorder="1" applyAlignment="1">
      <alignment horizontal="center"/>
    </xf>
    <xf numFmtId="0" fontId="8" fillId="6" borderId="2" xfId="0" applyFont="1" applyFill="1" applyBorder="1" applyAlignment="1">
      <alignment horizontal="center" wrapText="1"/>
    </xf>
    <xf numFmtId="0" fontId="8" fillId="0" borderId="2" xfId="0" applyFont="1" applyBorder="1" applyAlignment="1">
      <alignment horizontal="center" wrapText="1"/>
    </xf>
    <xf numFmtId="0" fontId="8" fillId="0" borderId="19" xfId="0" applyFont="1" applyBorder="1" applyAlignment="1">
      <alignment horizontal="center"/>
    </xf>
    <xf numFmtId="0" fontId="8" fillId="0" borderId="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9" xfId="0" applyFont="1" applyBorder="1" applyAlignment="1">
      <alignment horizontal="center" wrapText="1"/>
    </xf>
    <xf numFmtId="0" fontId="8" fillId="0" borderId="0" xfId="0" applyFont="1" applyBorder="1" applyAlignment="1">
      <alignment horizontal="center" vertical="center"/>
    </xf>
    <xf numFmtId="0" fontId="3" fillId="2" borderId="0" xfId="0" applyFont="1" applyFill="1" applyBorder="1" applyAlignment="1">
      <alignment horizontal="center" vertical="center"/>
    </xf>
    <xf numFmtId="0" fontId="16" fillId="0" borderId="3"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9"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 xfId="0" applyFont="1" applyBorder="1" applyAlignment="1">
      <alignment horizontal="center" vertical="center" wrapText="1"/>
    </xf>
    <xf numFmtId="0" fontId="4" fillId="9" borderId="0" xfId="0" applyFont="1" applyFill="1" applyBorder="1" applyAlignment="1">
      <alignment horizontal="left" vertical="center" wrapText="1"/>
    </xf>
    <xf numFmtId="0" fontId="48" fillId="9" borderId="0" xfId="0" applyFont="1" applyFill="1" applyBorder="1" applyAlignment="1">
      <alignment horizontal="left" vertical="center" wrapText="1"/>
    </xf>
    <xf numFmtId="0" fontId="4" fillId="9" borderId="3"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52" fillId="2" borderId="11" xfId="0" applyFont="1" applyFill="1" applyBorder="1" applyAlignment="1">
      <alignment horizontal="center" vertical="center" wrapText="1"/>
    </xf>
    <xf numFmtId="0" fontId="52" fillId="2" borderId="8"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27" fillId="0" borderId="0" xfId="0" applyFont="1" applyBorder="1" applyAlignment="1">
      <alignment horizontal="center"/>
    </xf>
    <xf numFmtId="0" fontId="27" fillId="0" borderId="8" xfId="0" applyFont="1" applyBorder="1" applyAlignment="1">
      <alignment horizontal="center"/>
    </xf>
    <xf numFmtId="0" fontId="27" fillId="0" borderId="3" xfId="0" applyFont="1" applyBorder="1" applyAlignment="1">
      <alignment horizontal="center"/>
    </xf>
    <xf numFmtId="0" fontId="27" fillId="0" borderId="11" xfId="0" applyFont="1" applyBorder="1" applyAlignment="1">
      <alignment horizontal="center"/>
    </xf>
    <xf numFmtId="0" fontId="27" fillId="0" borderId="1" xfId="0" applyFont="1" applyBorder="1" applyAlignment="1">
      <alignment horizontal="center"/>
    </xf>
    <xf numFmtId="0" fontId="27" fillId="0" borderId="10" xfId="0" applyFont="1" applyBorder="1" applyAlignment="1">
      <alignment horizontal="center"/>
    </xf>
    <xf numFmtId="0" fontId="17" fillId="0" borderId="0" xfId="0" applyFont="1" applyBorder="1" applyAlignment="1">
      <alignment horizontal="center"/>
    </xf>
    <xf numFmtId="0" fontId="17" fillId="0" borderId="8" xfId="0" applyFont="1" applyBorder="1" applyAlignment="1">
      <alignment horizontal="center"/>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16" fillId="0" borderId="3" xfId="4" applyFont="1" applyFill="1" applyBorder="1" applyAlignment="1">
      <alignment horizontal="center" vertical="center" wrapText="1"/>
    </xf>
    <xf numFmtId="0" fontId="16" fillId="0" borderId="11" xfId="4" applyFont="1" applyFill="1" applyBorder="1" applyAlignment="1">
      <alignment horizontal="center" vertical="center" wrapText="1"/>
    </xf>
    <xf numFmtId="0" fontId="8" fillId="0" borderId="3" xfId="4"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1" xfId="4" applyFont="1" applyFill="1" applyBorder="1" applyAlignment="1">
      <alignment horizontal="center" vertical="center" wrapText="1"/>
    </xf>
    <xf numFmtId="0" fontId="4" fillId="9" borderId="0" xfId="0" applyFont="1" applyFill="1" applyBorder="1" applyAlignment="1">
      <alignment horizontal="left" vertical="center"/>
    </xf>
    <xf numFmtId="0" fontId="4" fillId="9" borderId="3" xfId="0" applyFont="1" applyFill="1" applyBorder="1" applyAlignment="1">
      <alignment horizontal="left" vertical="center"/>
    </xf>
    <xf numFmtId="0" fontId="3" fillId="2" borderId="10" xfId="0" applyFont="1" applyFill="1" applyBorder="1" applyAlignment="1">
      <alignment horizontal="center" vertical="center" wrapText="1"/>
    </xf>
    <xf numFmtId="0" fontId="8" fillId="0" borderId="0" xfId="0" applyFont="1" applyBorder="1" applyAlignment="1">
      <alignment horizontal="center" wrapText="1"/>
    </xf>
    <xf numFmtId="0" fontId="8" fillId="0" borderId="1" xfId="0" applyFont="1" applyBorder="1" applyAlignment="1">
      <alignment horizontal="center" wrapText="1"/>
    </xf>
    <xf numFmtId="0" fontId="39" fillId="9" borderId="0" xfId="0" applyFont="1" applyFill="1" applyBorder="1" applyAlignment="1">
      <alignment horizontal="left" vertical="center" wrapText="1"/>
    </xf>
    <xf numFmtId="0" fontId="39" fillId="9" borderId="1" xfId="0" applyFont="1" applyFill="1" applyBorder="1" applyAlignment="1">
      <alignment horizontal="left" vertical="center" wrapText="1"/>
    </xf>
    <xf numFmtId="0" fontId="4" fillId="0" borderId="4" xfId="0" applyFont="1" applyBorder="1" applyAlignment="1">
      <alignment horizontal="center" vertical="center"/>
    </xf>
    <xf numFmtId="0" fontId="39" fillId="9" borderId="0" xfId="0" applyFont="1" applyFill="1" applyAlignment="1">
      <alignment horizontal="left" wrapText="1"/>
    </xf>
    <xf numFmtId="0" fontId="23" fillId="0" borderId="4" xfId="0" applyFont="1" applyBorder="1" applyAlignment="1">
      <alignment horizontal="center" vertical="center" wrapText="1"/>
    </xf>
    <xf numFmtId="0" fontId="23" fillId="0" borderId="4" xfId="0" applyFont="1" applyBorder="1" applyAlignment="1">
      <alignment horizontal="center" vertical="center"/>
    </xf>
    <xf numFmtId="0" fontId="23" fillId="0" borderId="20" xfId="0" applyFont="1" applyBorder="1" applyAlignment="1">
      <alignment horizontal="center" vertical="center" wrapText="1"/>
    </xf>
  </cellXfs>
  <cellStyles count="8">
    <cellStyle name="Comma" xfId="3" builtinId="3"/>
    <cellStyle name="Currency" xfId="7" builtinId="4"/>
    <cellStyle name="Hyperlink" xfId="2" builtinId="8"/>
    <cellStyle name="Normal" xfId="0" builtinId="0"/>
    <cellStyle name="Normal 2 2" xfId="4"/>
    <cellStyle name="Normal 6" xfId="5"/>
    <cellStyle name="Normal_CDGRS Hazards Log v2.0" xfId="6"/>
    <cellStyle name="Percent" xfId="1" builtinId="5"/>
  </cellStyles>
  <dxfs count="0"/>
  <tableStyles count="0" defaultTableStyle="TableStyleMedium2" defaultPivotStyle="PivotStyleLight16"/>
  <colors>
    <mruColors>
      <color rgb="FF2F5597"/>
      <color rgb="FFCC0000"/>
      <color rgb="FF6666FF"/>
      <color rgb="FF6264A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
          <c:order val="0"/>
          <c:tx>
            <c:strRef>
              <c:f>'4.3.3 Facial growth 5YI'!$D$6:$D$8</c:f>
              <c:strCache>
                <c:ptCount val="3"/>
                <c:pt idx="0">
                  <c:v>Good facial growth score (1 or 2)</c:v>
                </c:pt>
                <c:pt idx="2">
                  <c:v>(%)</c:v>
                </c:pt>
              </c:strCache>
            </c:strRef>
          </c:tx>
          <c:spPr>
            <a:solidFill>
              <a:srgbClr val="00B050"/>
            </a:solidFill>
            <a:ln>
              <a:noFill/>
            </a:ln>
            <a:effectLst/>
          </c:spPr>
          <c:invertIfNegative val="0"/>
          <c:cat>
            <c:strRef>
              <c:f>'4.3.3 Facial growth 5YI'!$A$9:$A$21</c:f>
              <c:strCache>
                <c:ptCount val="13"/>
                <c:pt idx="0">
                  <c:v>Newcastle</c:v>
                </c:pt>
                <c:pt idx="1">
                  <c:v>Leeds</c:v>
                </c:pt>
                <c:pt idx="2">
                  <c:v>Liverpool</c:v>
                </c:pt>
                <c:pt idx="3">
                  <c:v>Manchester</c:v>
                </c:pt>
                <c:pt idx="4">
                  <c:v>Trent*</c:v>
                </c:pt>
                <c:pt idx="5">
                  <c:v>West Midlands</c:v>
                </c:pt>
                <c:pt idx="6">
                  <c:v>Cleft Net East</c:v>
                </c:pt>
                <c:pt idx="7">
                  <c:v>North Thames</c:v>
                </c:pt>
                <c:pt idx="8">
                  <c:v>Spires</c:v>
                </c:pt>
                <c:pt idx="9">
                  <c:v>South Wales</c:v>
                </c:pt>
                <c:pt idx="10">
                  <c:v>South West</c:v>
                </c:pt>
                <c:pt idx="11">
                  <c:v>Evelina London*</c:v>
                </c:pt>
                <c:pt idx="12">
                  <c:v>Northern Ireland*</c:v>
                </c:pt>
              </c:strCache>
            </c:strRef>
          </c:cat>
          <c:val>
            <c:numRef>
              <c:f>'4.3.3 Facial growth 5YI'!$D$9:$D$21</c:f>
              <c:numCache>
                <c:formatCode>0.0%</c:formatCode>
                <c:ptCount val="13"/>
                <c:pt idx="0">
                  <c:v>0.42857142857142855</c:v>
                </c:pt>
                <c:pt idx="1">
                  <c:v>0.3</c:v>
                </c:pt>
                <c:pt idx="2">
                  <c:v>0.42857142857142855</c:v>
                </c:pt>
                <c:pt idx="3">
                  <c:v>0.3235294117647059</c:v>
                </c:pt>
                <c:pt idx="4">
                  <c:v>0.32432432432432434</c:v>
                </c:pt>
                <c:pt idx="5">
                  <c:v>0.34285714285714286</c:v>
                </c:pt>
                <c:pt idx="6">
                  <c:v>0.30434782608695654</c:v>
                </c:pt>
                <c:pt idx="7">
                  <c:v>0.59259259259259256</c:v>
                </c:pt>
                <c:pt idx="8">
                  <c:v>0.44444444444444442</c:v>
                </c:pt>
                <c:pt idx="9">
                  <c:v>0.16666666666666666</c:v>
                </c:pt>
                <c:pt idx="10">
                  <c:v>0.33333333333333331</c:v>
                </c:pt>
                <c:pt idx="11">
                  <c:v>0.57894736842105265</c:v>
                </c:pt>
                <c:pt idx="12">
                  <c:v>0.13333333333333333</c:v>
                </c:pt>
              </c:numCache>
            </c:numRef>
          </c:val>
          <c:extLst>
            <c:ext xmlns:c16="http://schemas.microsoft.com/office/drawing/2014/chart" uri="{C3380CC4-5D6E-409C-BE32-E72D297353CC}">
              <c16:uniqueId val="{00000001-D202-4F7C-9621-B4EC9163B116}"/>
            </c:ext>
          </c:extLst>
        </c:ser>
        <c:ser>
          <c:idx val="3"/>
          <c:order val="1"/>
          <c:tx>
            <c:strRef>
              <c:f>'4.3.3 Facial growth 5YI'!$F$6:$F$8</c:f>
              <c:strCache>
                <c:ptCount val="3"/>
                <c:pt idx="0">
                  <c:v>Fair facial growth score (3)</c:v>
                </c:pt>
                <c:pt idx="2">
                  <c:v>(%)</c:v>
                </c:pt>
              </c:strCache>
            </c:strRef>
          </c:tx>
          <c:spPr>
            <a:solidFill>
              <a:schemeClr val="accent4"/>
            </a:solidFill>
            <a:ln>
              <a:noFill/>
            </a:ln>
            <a:effectLst/>
          </c:spPr>
          <c:invertIfNegative val="0"/>
          <c:cat>
            <c:strRef>
              <c:f>'4.3.3 Facial growth 5YI'!$A$9:$A$21</c:f>
              <c:strCache>
                <c:ptCount val="13"/>
                <c:pt idx="0">
                  <c:v>Newcastle</c:v>
                </c:pt>
                <c:pt idx="1">
                  <c:v>Leeds</c:v>
                </c:pt>
                <c:pt idx="2">
                  <c:v>Liverpool</c:v>
                </c:pt>
                <c:pt idx="3">
                  <c:v>Manchester</c:v>
                </c:pt>
                <c:pt idx="4">
                  <c:v>Trent*</c:v>
                </c:pt>
                <c:pt idx="5">
                  <c:v>West Midlands</c:v>
                </c:pt>
                <c:pt idx="6">
                  <c:v>Cleft Net East</c:v>
                </c:pt>
                <c:pt idx="7">
                  <c:v>North Thames</c:v>
                </c:pt>
                <c:pt idx="8">
                  <c:v>Spires</c:v>
                </c:pt>
                <c:pt idx="9">
                  <c:v>South Wales</c:v>
                </c:pt>
                <c:pt idx="10">
                  <c:v>South West</c:v>
                </c:pt>
                <c:pt idx="11">
                  <c:v>Evelina London*</c:v>
                </c:pt>
                <c:pt idx="12">
                  <c:v>Northern Ireland*</c:v>
                </c:pt>
              </c:strCache>
            </c:strRef>
          </c:cat>
          <c:val>
            <c:numRef>
              <c:f>'4.3.3 Facial growth 5YI'!$F$9:$F$21</c:f>
              <c:numCache>
                <c:formatCode>0.0%</c:formatCode>
                <c:ptCount val="13"/>
                <c:pt idx="0">
                  <c:v>0.2857142857142857</c:v>
                </c:pt>
                <c:pt idx="1">
                  <c:v>0.4</c:v>
                </c:pt>
                <c:pt idx="2">
                  <c:v>0.35714285714285715</c:v>
                </c:pt>
                <c:pt idx="3">
                  <c:v>0.38235294117647056</c:v>
                </c:pt>
                <c:pt idx="4">
                  <c:v>0.45945945945945948</c:v>
                </c:pt>
                <c:pt idx="5">
                  <c:v>0.42857142857142855</c:v>
                </c:pt>
                <c:pt idx="6">
                  <c:v>0.52173913043478259</c:v>
                </c:pt>
                <c:pt idx="7">
                  <c:v>0.29629629629629628</c:v>
                </c:pt>
                <c:pt idx="8">
                  <c:v>0.16666666666666666</c:v>
                </c:pt>
                <c:pt idx="9">
                  <c:v>0.58333333333333337</c:v>
                </c:pt>
                <c:pt idx="10">
                  <c:v>0.33333333333333331</c:v>
                </c:pt>
                <c:pt idx="11">
                  <c:v>0.23684210526315788</c:v>
                </c:pt>
                <c:pt idx="12">
                  <c:v>0.33333333333333331</c:v>
                </c:pt>
              </c:numCache>
            </c:numRef>
          </c:val>
          <c:extLst>
            <c:ext xmlns:c16="http://schemas.microsoft.com/office/drawing/2014/chart" uri="{C3380CC4-5D6E-409C-BE32-E72D297353CC}">
              <c16:uniqueId val="{00000003-D202-4F7C-9621-B4EC9163B116}"/>
            </c:ext>
          </c:extLst>
        </c:ser>
        <c:ser>
          <c:idx val="5"/>
          <c:order val="2"/>
          <c:tx>
            <c:strRef>
              <c:f>'4.3.3 Facial growth 5YI'!$H$6:$H$8</c:f>
              <c:strCache>
                <c:ptCount val="3"/>
                <c:pt idx="0">
                  <c:v>Poor facial growth score (4 or 5)</c:v>
                </c:pt>
                <c:pt idx="2">
                  <c:v>(%)</c:v>
                </c:pt>
              </c:strCache>
            </c:strRef>
          </c:tx>
          <c:spPr>
            <a:solidFill>
              <a:srgbClr val="CC0000"/>
            </a:solidFill>
            <a:ln>
              <a:noFill/>
            </a:ln>
            <a:effectLst/>
          </c:spPr>
          <c:invertIfNegative val="0"/>
          <c:cat>
            <c:strRef>
              <c:f>'4.3.3 Facial growth 5YI'!$A$9:$A$21</c:f>
              <c:strCache>
                <c:ptCount val="13"/>
                <c:pt idx="0">
                  <c:v>Newcastle</c:v>
                </c:pt>
                <c:pt idx="1">
                  <c:v>Leeds</c:v>
                </c:pt>
                <c:pt idx="2">
                  <c:v>Liverpool</c:v>
                </c:pt>
                <c:pt idx="3">
                  <c:v>Manchester</c:v>
                </c:pt>
                <c:pt idx="4">
                  <c:v>Trent*</c:v>
                </c:pt>
                <c:pt idx="5">
                  <c:v>West Midlands</c:v>
                </c:pt>
                <c:pt idx="6">
                  <c:v>Cleft Net East</c:v>
                </c:pt>
                <c:pt idx="7">
                  <c:v>North Thames</c:v>
                </c:pt>
                <c:pt idx="8">
                  <c:v>Spires</c:v>
                </c:pt>
                <c:pt idx="9">
                  <c:v>South Wales</c:v>
                </c:pt>
                <c:pt idx="10">
                  <c:v>South West</c:v>
                </c:pt>
                <c:pt idx="11">
                  <c:v>Evelina London*</c:v>
                </c:pt>
                <c:pt idx="12">
                  <c:v>Northern Ireland*</c:v>
                </c:pt>
              </c:strCache>
            </c:strRef>
          </c:cat>
          <c:val>
            <c:numRef>
              <c:f>'4.3.3 Facial growth 5YI'!$H$9:$H$21</c:f>
              <c:numCache>
                <c:formatCode>0.0%</c:formatCode>
                <c:ptCount val="13"/>
                <c:pt idx="0">
                  <c:v>0.2857142857142857</c:v>
                </c:pt>
                <c:pt idx="1">
                  <c:v>0.3</c:v>
                </c:pt>
                <c:pt idx="2">
                  <c:v>0.21428571428571427</c:v>
                </c:pt>
                <c:pt idx="3">
                  <c:v>0.29411764705882354</c:v>
                </c:pt>
                <c:pt idx="4">
                  <c:v>0.21621621621621623</c:v>
                </c:pt>
                <c:pt idx="5">
                  <c:v>0.22857142857142856</c:v>
                </c:pt>
                <c:pt idx="6">
                  <c:v>0.17391304347826086</c:v>
                </c:pt>
                <c:pt idx="7">
                  <c:v>0.1111111111111111</c:v>
                </c:pt>
                <c:pt idx="8">
                  <c:v>0.3888888888888889</c:v>
                </c:pt>
                <c:pt idx="9">
                  <c:v>0.25</c:v>
                </c:pt>
                <c:pt idx="10">
                  <c:v>0.33333333333333331</c:v>
                </c:pt>
                <c:pt idx="11">
                  <c:v>0.18421052631578946</c:v>
                </c:pt>
                <c:pt idx="12">
                  <c:v>0.53333333333333333</c:v>
                </c:pt>
              </c:numCache>
            </c:numRef>
          </c:val>
          <c:extLst>
            <c:ext xmlns:c16="http://schemas.microsoft.com/office/drawing/2014/chart" uri="{C3380CC4-5D6E-409C-BE32-E72D297353CC}">
              <c16:uniqueId val="{00000005-D202-4F7C-9621-B4EC9163B116}"/>
            </c:ext>
          </c:extLst>
        </c:ser>
        <c:dLbls>
          <c:showLegendKey val="0"/>
          <c:showVal val="0"/>
          <c:showCatName val="0"/>
          <c:showSerName val="0"/>
          <c:showPercent val="0"/>
          <c:showBubbleSize val="0"/>
        </c:dLbls>
        <c:gapWidth val="150"/>
        <c:overlap val="100"/>
        <c:axId val="330612152"/>
        <c:axId val="330611496"/>
      </c:barChart>
      <c:catAx>
        <c:axId val="33061215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611496"/>
        <c:crosses val="autoZero"/>
        <c:auto val="1"/>
        <c:lblAlgn val="ctr"/>
        <c:lblOffset val="100"/>
        <c:noMultiLvlLbl val="0"/>
      </c:catAx>
      <c:valAx>
        <c:axId val="330611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612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134471</xdr:colOff>
      <xdr:row>0</xdr:row>
      <xdr:rowOff>123265</xdr:rowOff>
    </xdr:from>
    <xdr:to>
      <xdr:col>2</xdr:col>
      <xdr:colOff>1680883</xdr:colOff>
      <xdr:row>0</xdr:row>
      <xdr:rowOff>1748118</xdr:rowOff>
    </xdr:to>
    <xdr:pic>
      <xdr:nvPicPr>
        <xdr:cNvPr id="2" name="Picture 1"/>
        <xdr:cNvPicPr>
          <a:picLocks noChangeAspect="1"/>
        </xdr:cNvPicPr>
      </xdr:nvPicPr>
      <xdr:blipFill rotWithShape="1">
        <a:blip xmlns:r="http://schemas.openxmlformats.org/officeDocument/2006/relationships" r:embed="rId1"/>
        <a:srcRect l="25853" t="31076" r="25964" b="31057"/>
        <a:stretch/>
      </xdr:blipFill>
      <xdr:spPr>
        <a:xfrm>
          <a:off x="336177" y="123265"/>
          <a:ext cx="3675530" cy="1624853"/>
        </a:xfrm>
        <a:prstGeom prst="rect">
          <a:avLst/>
        </a:prstGeom>
      </xdr:spPr>
    </xdr:pic>
    <xdr:clientData/>
  </xdr:twoCellAnchor>
  <xdr:twoCellAnchor editAs="oneCell">
    <xdr:from>
      <xdr:col>3</xdr:col>
      <xdr:colOff>4032619</xdr:colOff>
      <xdr:row>0</xdr:row>
      <xdr:rowOff>33618</xdr:rowOff>
    </xdr:from>
    <xdr:to>
      <xdr:col>3</xdr:col>
      <xdr:colOff>6038295</xdr:colOff>
      <xdr:row>0</xdr:row>
      <xdr:rowOff>1019736</xdr:rowOff>
    </xdr:to>
    <xdr:pic>
      <xdr:nvPicPr>
        <xdr:cNvPr id="3" name="Picture 2"/>
        <xdr:cNvPicPr>
          <a:picLocks noChangeAspect="1"/>
        </xdr:cNvPicPr>
      </xdr:nvPicPr>
      <xdr:blipFill>
        <a:blip xmlns:r="http://schemas.openxmlformats.org/officeDocument/2006/relationships" r:embed="rId2"/>
        <a:stretch>
          <a:fillRect/>
        </a:stretch>
      </xdr:blipFill>
      <xdr:spPr>
        <a:xfrm>
          <a:off x="7921060" y="33618"/>
          <a:ext cx="2005676" cy="986118"/>
        </a:xfrm>
        <a:prstGeom prst="rect">
          <a:avLst/>
        </a:prstGeom>
      </xdr:spPr>
    </xdr:pic>
    <xdr:clientData/>
  </xdr:twoCellAnchor>
  <xdr:twoCellAnchor editAs="oneCell">
    <xdr:from>
      <xdr:col>3</xdr:col>
      <xdr:colOff>2051016</xdr:colOff>
      <xdr:row>0</xdr:row>
      <xdr:rowOff>89649</xdr:rowOff>
    </xdr:from>
    <xdr:to>
      <xdr:col>3</xdr:col>
      <xdr:colOff>3910853</xdr:colOff>
      <xdr:row>0</xdr:row>
      <xdr:rowOff>966987</xdr:rowOff>
    </xdr:to>
    <xdr:pic>
      <xdr:nvPicPr>
        <xdr:cNvPr id="4" name="Picture 3"/>
        <xdr:cNvPicPr>
          <a:picLocks noChangeAspect="1"/>
        </xdr:cNvPicPr>
      </xdr:nvPicPr>
      <xdr:blipFill>
        <a:blip xmlns:r="http://schemas.openxmlformats.org/officeDocument/2006/relationships" r:embed="rId3"/>
        <a:stretch>
          <a:fillRect/>
        </a:stretch>
      </xdr:blipFill>
      <xdr:spPr>
        <a:xfrm>
          <a:off x="5939457" y="89649"/>
          <a:ext cx="1859837" cy="8773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40821</xdr:colOff>
      <xdr:row>29</xdr:row>
      <xdr:rowOff>131989</xdr:rowOff>
    </xdr:from>
    <xdr:to>
      <xdr:col>11</xdr:col>
      <xdr:colOff>176891</xdr:colOff>
      <xdr:row>48</xdr:row>
      <xdr:rowOff>27214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rane-database.org.uk/reports-home/"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rane-database.org.uk/resources/the-cleft-development-grou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lapa.com/treatment/nhs-cleft-team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3"/>
  <sheetViews>
    <sheetView tabSelected="1" zoomScale="115" zoomScaleNormal="115" zoomScaleSheetLayoutView="100" workbookViewId="0"/>
  </sheetViews>
  <sheetFormatPr defaultRowHeight="15" x14ac:dyDescent="0.25"/>
  <cols>
    <col min="1" max="1" width="3" style="212" customWidth="1"/>
    <col min="2" max="2" width="31.85546875" style="46" bestFit="1" customWidth="1"/>
    <col min="3" max="3" width="27.5703125" style="45" customWidth="1"/>
    <col min="4" max="4" width="90.7109375" style="45" customWidth="1"/>
    <col min="5" max="52" width="9.140625" style="212"/>
    <col min="53" max="16384" width="9.140625" style="45"/>
  </cols>
  <sheetData>
    <row r="1" spans="2:4" s="212" customFormat="1" ht="141.75" customHeight="1" x14ac:dyDescent="0.25">
      <c r="B1" s="667"/>
      <c r="C1" s="667"/>
      <c r="D1" s="667"/>
    </row>
    <row r="2" spans="2:4" s="212" customFormat="1" ht="30" customHeight="1" x14ac:dyDescent="0.25">
      <c r="B2" s="666" t="s">
        <v>498</v>
      </c>
      <c r="C2" s="666"/>
      <c r="D2" s="666"/>
    </row>
    <row r="3" spans="2:4" s="212" customFormat="1" ht="36.75" customHeight="1" x14ac:dyDescent="0.25">
      <c r="B3" s="668" t="s">
        <v>82</v>
      </c>
      <c r="C3" s="668"/>
      <c r="D3" s="668"/>
    </row>
    <row r="4" spans="2:4" s="212" customFormat="1" x14ac:dyDescent="0.25">
      <c r="B4" s="667"/>
      <c r="C4" s="667"/>
      <c r="D4" s="667"/>
    </row>
    <row r="5" spans="2:4" x14ac:dyDescent="0.25">
      <c r="B5" s="201" t="s">
        <v>334</v>
      </c>
      <c r="C5" s="198" t="s">
        <v>69</v>
      </c>
      <c r="D5" s="206" t="s">
        <v>71</v>
      </c>
    </row>
    <row r="6" spans="2:4" x14ac:dyDescent="0.25">
      <c r="B6" s="213"/>
      <c r="C6" s="191"/>
      <c r="D6" s="214"/>
    </row>
    <row r="7" spans="2:4" x14ac:dyDescent="0.25">
      <c r="B7" s="202" t="s">
        <v>340</v>
      </c>
      <c r="C7" s="196" t="s">
        <v>353</v>
      </c>
      <c r="D7" s="208"/>
    </row>
    <row r="8" spans="2:4" x14ac:dyDescent="0.25">
      <c r="B8" s="203" t="s">
        <v>341</v>
      </c>
      <c r="C8" s="195"/>
      <c r="D8" s="363" t="s">
        <v>346</v>
      </c>
    </row>
    <row r="9" spans="2:4" x14ac:dyDescent="0.25">
      <c r="B9" s="203"/>
      <c r="C9" s="195"/>
      <c r="D9" s="479" t="s">
        <v>532</v>
      </c>
    </row>
    <row r="10" spans="2:4" x14ac:dyDescent="0.25">
      <c r="B10" s="203"/>
      <c r="C10" s="195"/>
      <c r="D10" s="209" t="s">
        <v>531</v>
      </c>
    </row>
    <row r="11" spans="2:4" x14ac:dyDescent="0.25">
      <c r="B11" s="203" t="s">
        <v>342</v>
      </c>
      <c r="C11" s="195"/>
      <c r="D11" s="364" t="s">
        <v>387</v>
      </c>
    </row>
    <row r="12" spans="2:4" x14ac:dyDescent="0.25">
      <c r="B12" s="203"/>
      <c r="C12" s="195"/>
      <c r="D12" s="209" t="s">
        <v>530</v>
      </c>
    </row>
    <row r="13" spans="2:4" x14ac:dyDescent="0.25">
      <c r="B13" s="203"/>
      <c r="C13" s="195"/>
      <c r="D13" s="209" t="s">
        <v>529</v>
      </c>
    </row>
    <row r="14" spans="2:4" x14ac:dyDescent="0.25">
      <c r="B14" s="203" t="s">
        <v>343</v>
      </c>
      <c r="C14" s="195"/>
      <c r="D14" s="364" t="s">
        <v>347</v>
      </c>
    </row>
    <row r="15" spans="2:4" x14ac:dyDescent="0.25">
      <c r="B15" s="203"/>
      <c r="C15" s="195"/>
      <c r="D15" s="209" t="s">
        <v>528</v>
      </c>
    </row>
    <row r="16" spans="2:4" x14ac:dyDescent="0.25">
      <c r="B16" s="203" t="s">
        <v>344</v>
      </c>
      <c r="C16" s="195"/>
      <c r="D16" s="364" t="s">
        <v>348</v>
      </c>
    </row>
    <row r="17" spans="2:4" x14ac:dyDescent="0.25">
      <c r="B17" s="203"/>
      <c r="C17" s="195"/>
      <c r="D17" s="209" t="s">
        <v>527</v>
      </c>
    </row>
    <row r="18" spans="2:4" x14ac:dyDescent="0.25">
      <c r="B18" s="203"/>
      <c r="C18" s="195"/>
      <c r="D18" s="209" t="s">
        <v>526</v>
      </c>
    </row>
    <row r="19" spans="2:4" x14ac:dyDescent="0.25">
      <c r="B19" s="203" t="s">
        <v>345</v>
      </c>
      <c r="C19" s="195"/>
      <c r="D19" s="364" t="s">
        <v>349</v>
      </c>
    </row>
    <row r="20" spans="2:4" x14ac:dyDescent="0.25">
      <c r="B20" s="357"/>
      <c r="C20" s="358"/>
      <c r="D20" s="359" t="s">
        <v>533</v>
      </c>
    </row>
    <row r="21" spans="2:4" x14ac:dyDescent="0.25">
      <c r="B21" s="360"/>
      <c r="C21" s="360"/>
      <c r="D21" s="361"/>
    </row>
    <row r="22" spans="2:4" x14ac:dyDescent="0.25">
      <c r="B22" s="202" t="s">
        <v>391</v>
      </c>
      <c r="C22" s="196" t="s">
        <v>352</v>
      </c>
      <c r="D22" s="365"/>
    </row>
    <row r="23" spans="2:4" x14ac:dyDescent="0.25">
      <c r="B23" s="357" t="s">
        <v>534</v>
      </c>
      <c r="C23" s="358"/>
      <c r="D23" s="359" t="s">
        <v>535</v>
      </c>
    </row>
    <row r="24" spans="2:4" x14ac:dyDescent="0.25">
      <c r="B24" s="360"/>
      <c r="C24" s="362"/>
      <c r="D24" s="362"/>
    </row>
    <row r="25" spans="2:4" x14ac:dyDescent="0.25">
      <c r="B25" s="202" t="s">
        <v>350</v>
      </c>
      <c r="C25" s="196" t="s">
        <v>352</v>
      </c>
      <c r="D25" s="208"/>
    </row>
    <row r="26" spans="2:4" x14ac:dyDescent="0.25">
      <c r="B26" s="203" t="s">
        <v>536</v>
      </c>
      <c r="C26" s="199"/>
      <c r="D26" s="363" t="s">
        <v>310</v>
      </c>
    </row>
    <row r="27" spans="2:4" x14ac:dyDescent="0.25">
      <c r="B27" s="203"/>
      <c r="C27" s="199"/>
      <c r="D27" s="209" t="s">
        <v>580</v>
      </c>
    </row>
    <row r="28" spans="2:4" x14ac:dyDescent="0.25">
      <c r="B28" s="203"/>
      <c r="C28" s="199"/>
      <c r="D28" s="209" t="s">
        <v>581</v>
      </c>
    </row>
    <row r="29" spans="2:4" x14ac:dyDescent="0.25">
      <c r="B29" s="203" t="s">
        <v>537</v>
      </c>
      <c r="C29" s="199"/>
      <c r="D29" s="364" t="s">
        <v>80</v>
      </c>
    </row>
    <row r="30" spans="2:4" x14ac:dyDescent="0.25">
      <c r="B30" s="203"/>
      <c r="C30" s="199"/>
      <c r="D30" s="209" t="s">
        <v>584</v>
      </c>
    </row>
    <row r="31" spans="2:4" x14ac:dyDescent="0.25">
      <c r="B31" s="203"/>
      <c r="C31" s="199"/>
      <c r="D31" s="209" t="s">
        <v>585</v>
      </c>
    </row>
    <row r="32" spans="2:4" x14ac:dyDescent="0.25">
      <c r="B32" s="203"/>
      <c r="C32" s="199"/>
      <c r="D32" s="209" t="s">
        <v>586</v>
      </c>
    </row>
    <row r="33" spans="2:4" x14ac:dyDescent="0.25">
      <c r="B33" s="203" t="s">
        <v>538</v>
      </c>
      <c r="C33" s="199"/>
      <c r="D33" s="364" t="s">
        <v>311</v>
      </c>
    </row>
    <row r="34" spans="2:4" x14ac:dyDescent="0.25">
      <c r="B34" s="203"/>
      <c r="C34" s="199"/>
      <c r="D34" s="209" t="s">
        <v>614</v>
      </c>
    </row>
    <row r="35" spans="2:4" x14ac:dyDescent="0.25">
      <c r="B35" s="203"/>
      <c r="C35" s="199"/>
      <c r="D35" s="209" t="s">
        <v>615</v>
      </c>
    </row>
    <row r="36" spans="2:4" x14ac:dyDescent="0.25">
      <c r="B36" s="203" t="s">
        <v>539</v>
      </c>
      <c r="C36" s="199"/>
      <c r="D36" s="364" t="s">
        <v>78</v>
      </c>
    </row>
    <row r="37" spans="2:4" x14ac:dyDescent="0.25">
      <c r="B37" s="203"/>
      <c r="C37" s="199"/>
      <c r="D37" s="209" t="s">
        <v>616</v>
      </c>
    </row>
    <row r="38" spans="2:4" x14ac:dyDescent="0.25">
      <c r="B38" s="203"/>
      <c r="C38" s="199"/>
      <c r="D38" s="209" t="s">
        <v>617</v>
      </c>
    </row>
    <row r="39" spans="2:4" x14ac:dyDescent="0.25">
      <c r="B39" s="203"/>
      <c r="C39" s="199"/>
      <c r="D39" s="209" t="s">
        <v>618</v>
      </c>
    </row>
    <row r="40" spans="2:4" x14ac:dyDescent="0.25">
      <c r="B40" s="203" t="s">
        <v>540</v>
      </c>
      <c r="C40" s="199"/>
      <c r="D40" s="364" t="s">
        <v>351</v>
      </c>
    </row>
    <row r="41" spans="2:4" x14ac:dyDescent="0.25">
      <c r="B41" s="203"/>
      <c r="C41" s="199"/>
      <c r="D41" s="209" t="s">
        <v>619</v>
      </c>
    </row>
    <row r="42" spans="2:4" x14ac:dyDescent="0.25">
      <c r="B42" s="203"/>
      <c r="C42" s="199"/>
      <c r="D42" s="209" t="s">
        <v>620</v>
      </c>
    </row>
    <row r="43" spans="2:4" ht="30" x14ac:dyDescent="0.25">
      <c r="B43" s="203" t="s">
        <v>358</v>
      </c>
      <c r="C43" s="199"/>
      <c r="D43" s="209" t="s">
        <v>621</v>
      </c>
    </row>
    <row r="44" spans="2:4" x14ac:dyDescent="0.25">
      <c r="B44" s="203"/>
      <c r="C44" s="192"/>
      <c r="D44" s="207"/>
    </row>
    <row r="45" spans="2:4" x14ac:dyDescent="0.25">
      <c r="B45" s="202" t="s">
        <v>354</v>
      </c>
      <c r="C45" s="197"/>
      <c r="D45" s="208"/>
    </row>
    <row r="46" spans="2:4" x14ac:dyDescent="0.25">
      <c r="B46" s="404" t="s">
        <v>333</v>
      </c>
      <c r="C46" s="47"/>
      <c r="D46" s="210" t="s">
        <v>501</v>
      </c>
    </row>
    <row r="47" spans="2:4" x14ac:dyDescent="0.25">
      <c r="B47" s="204" t="s">
        <v>355</v>
      </c>
      <c r="C47" s="47"/>
      <c r="D47" s="210"/>
    </row>
    <row r="48" spans="2:4" x14ac:dyDescent="0.25">
      <c r="B48" s="204" t="s">
        <v>381</v>
      </c>
      <c r="C48" s="47"/>
      <c r="D48" s="210"/>
    </row>
    <row r="49" spans="2:4" x14ac:dyDescent="0.25">
      <c r="B49" s="204" t="s">
        <v>385</v>
      </c>
      <c r="C49" s="366"/>
      <c r="D49" s="210"/>
    </row>
    <row r="50" spans="2:4" x14ac:dyDescent="0.25">
      <c r="B50" s="204" t="s">
        <v>160</v>
      </c>
      <c r="C50" s="47"/>
      <c r="D50" s="210"/>
    </row>
    <row r="51" spans="2:4" x14ac:dyDescent="0.25">
      <c r="B51" s="204" t="s">
        <v>356</v>
      </c>
      <c r="C51" s="47"/>
      <c r="D51" s="210"/>
    </row>
    <row r="52" spans="2:4" x14ac:dyDescent="0.25">
      <c r="B52" s="205"/>
      <c r="C52" s="200"/>
      <c r="D52" s="211"/>
    </row>
    <row r="53" spans="2:4" s="212" customFormat="1" x14ac:dyDescent="0.25">
      <c r="B53" s="215"/>
      <c r="D53" s="216"/>
    </row>
    <row r="54" spans="2:4" ht="25.5" x14ac:dyDescent="0.25">
      <c r="B54" s="186" t="s">
        <v>335</v>
      </c>
      <c r="C54" s="193" t="s">
        <v>336</v>
      </c>
      <c r="D54" s="186" t="s">
        <v>337</v>
      </c>
    </row>
    <row r="55" spans="2:4" ht="25.5" x14ac:dyDescent="0.25">
      <c r="B55" s="187" t="s">
        <v>499</v>
      </c>
      <c r="C55" s="194" t="s">
        <v>558</v>
      </c>
      <c r="D55" s="188">
        <v>44907</v>
      </c>
    </row>
    <row r="56" spans="2:4" x14ac:dyDescent="0.25">
      <c r="B56" s="189" t="s">
        <v>104</v>
      </c>
      <c r="C56" s="189" t="s">
        <v>104</v>
      </c>
      <c r="D56" s="189" t="s">
        <v>104</v>
      </c>
    </row>
    <row r="57" spans="2:4" s="212" customFormat="1" x14ac:dyDescent="0.25">
      <c r="B57" s="190"/>
      <c r="C57" s="190"/>
      <c r="D57" s="190"/>
    </row>
    <row r="58" spans="2:4" x14ac:dyDescent="0.25">
      <c r="B58" s="664" t="s">
        <v>338</v>
      </c>
      <c r="C58" s="664"/>
      <c r="D58" s="664"/>
    </row>
    <row r="59" spans="2:4" ht="33.75" customHeight="1" x14ac:dyDescent="0.25">
      <c r="B59" s="665" t="s">
        <v>339</v>
      </c>
      <c r="C59" s="665"/>
      <c r="D59" s="665"/>
    </row>
    <row r="60" spans="2:4" s="212" customFormat="1" ht="33.75" customHeight="1" x14ac:dyDescent="0.25">
      <c r="B60" s="215"/>
    </row>
    <row r="61" spans="2:4" s="212" customFormat="1" x14ac:dyDescent="0.25">
      <c r="B61" s="215"/>
    </row>
    <row r="62" spans="2:4" s="212" customFormat="1" x14ac:dyDescent="0.25">
      <c r="B62" s="215"/>
    </row>
    <row r="63" spans="2:4" s="212" customFormat="1" x14ac:dyDescent="0.25">
      <c r="B63" s="215"/>
    </row>
    <row r="64" spans="2:4" s="212" customFormat="1" x14ac:dyDescent="0.25">
      <c r="B64" s="215"/>
    </row>
    <row r="65" spans="2:2" s="212" customFormat="1" x14ac:dyDescent="0.25">
      <c r="B65" s="215"/>
    </row>
    <row r="66" spans="2:2" s="212" customFormat="1" x14ac:dyDescent="0.25">
      <c r="B66" s="215"/>
    </row>
    <row r="67" spans="2:2" s="212" customFormat="1" x14ac:dyDescent="0.25">
      <c r="B67" s="215"/>
    </row>
    <row r="68" spans="2:2" s="212" customFormat="1" x14ac:dyDescent="0.25">
      <c r="B68" s="215"/>
    </row>
    <row r="69" spans="2:2" s="212" customFormat="1" x14ac:dyDescent="0.25">
      <c r="B69" s="215"/>
    </row>
    <row r="70" spans="2:2" s="212" customFormat="1" x14ac:dyDescent="0.25">
      <c r="B70" s="215"/>
    </row>
    <row r="71" spans="2:2" s="212" customFormat="1" x14ac:dyDescent="0.25">
      <c r="B71" s="215"/>
    </row>
    <row r="72" spans="2:2" s="212" customFormat="1" x14ac:dyDescent="0.25">
      <c r="B72" s="215"/>
    </row>
    <row r="73" spans="2:2" s="212" customFormat="1" x14ac:dyDescent="0.25">
      <c r="B73" s="215"/>
    </row>
    <row r="74" spans="2:2" s="212" customFormat="1" x14ac:dyDescent="0.25">
      <c r="B74" s="215"/>
    </row>
    <row r="75" spans="2:2" s="212" customFormat="1" x14ac:dyDescent="0.25">
      <c r="B75" s="215"/>
    </row>
    <row r="76" spans="2:2" s="212" customFormat="1" x14ac:dyDescent="0.25">
      <c r="B76" s="215"/>
    </row>
    <row r="77" spans="2:2" s="212" customFormat="1" x14ac:dyDescent="0.25">
      <c r="B77" s="215"/>
    </row>
    <row r="78" spans="2:2" s="212" customFormat="1" x14ac:dyDescent="0.25">
      <c r="B78" s="215"/>
    </row>
    <row r="79" spans="2:2" s="212" customFormat="1" x14ac:dyDescent="0.25">
      <c r="B79" s="215"/>
    </row>
    <row r="80" spans="2:2" s="212" customFormat="1" x14ac:dyDescent="0.25">
      <c r="B80" s="215"/>
    </row>
    <row r="81" spans="2:2" s="212" customFormat="1" x14ac:dyDescent="0.25">
      <c r="B81" s="215"/>
    </row>
    <row r="82" spans="2:2" s="212" customFormat="1" x14ac:dyDescent="0.25">
      <c r="B82" s="215"/>
    </row>
    <row r="83" spans="2:2" s="212" customFormat="1" x14ac:dyDescent="0.25">
      <c r="B83" s="215"/>
    </row>
    <row r="84" spans="2:2" s="212" customFormat="1" x14ac:dyDescent="0.25">
      <c r="B84" s="215"/>
    </row>
    <row r="85" spans="2:2" s="212" customFormat="1" x14ac:dyDescent="0.25">
      <c r="B85" s="215"/>
    </row>
    <row r="86" spans="2:2" s="212" customFormat="1" x14ac:dyDescent="0.25">
      <c r="B86" s="215"/>
    </row>
    <row r="87" spans="2:2" s="212" customFormat="1" x14ac:dyDescent="0.25">
      <c r="B87" s="215"/>
    </row>
    <row r="88" spans="2:2" s="212" customFormat="1" x14ac:dyDescent="0.25">
      <c r="B88" s="215"/>
    </row>
    <row r="89" spans="2:2" s="212" customFormat="1" x14ac:dyDescent="0.25">
      <c r="B89" s="215"/>
    </row>
    <row r="90" spans="2:2" s="212" customFormat="1" x14ac:dyDescent="0.25">
      <c r="B90" s="215"/>
    </row>
    <row r="91" spans="2:2" s="212" customFormat="1" x14ac:dyDescent="0.25">
      <c r="B91" s="215"/>
    </row>
    <row r="92" spans="2:2" s="212" customFormat="1" x14ac:dyDescent="0.25">
      <c r="B92" s="215"/>
    </row>
    <row r="93" spans="2:2" s="212" customFormat="1" x14ac:dyDescent="0.25">
      <c r="B93" s="215"/>
    </row>
    <row r="94" spans="2:2" s="212" customFormat="1" x14ac:dyDescent="0.25">
      <c r="B94" s="215"/>
    </row>
    <row r="95" spans="2:2" s="212" customFormat="1" x14ac:dyDescent="0.25">
      <c r="B95" s="215"/>
    </row>
    <row r="96" spans="2:2" s="212" customFormat="1" x14ac:dyDescent="0.25">
      <c r="B96" s="215"/>
    </row>
    <row r="97" spans="2:2" s="212" customFormat="1" x14ac:dyDescent="0.25">
      <c r="B97" s="215"/>
    </row>
    <row r="98" spans="2:2" s="212" customFormat="1" x14ac:dyDescent="0.25">
      <c r="B98" s="215"/>
    </row>
    <row r="99" spans="2:2" s="212" customFormat="1" x14ac:dyDescent="0.25">
      <c r="B99" s="215"/>
    </row>
    <row r="100" spans="2:2" s="212" customFormat="1" x14ac:dyDescent="0.25">
      <c r="B100" s="215"/>
    </row>
    <row r="101" spans="2:2" s="212" customFormat="1" x14ac:dyDescent="0.25">
      <c r="B101" s="215"/>
    </row>
    <row r="102" spans="2:2" s="212" customFormat="1" x14ac:dyDescent="0.25">
      <c r="B102" s="215"/>
    </row>
    <row r="103" spans="2:2" s="212" customFormat="1" x14ac:dyDescent="0.25">
      <c r="B103" s="215"/>
    </row>
  </sheetData>
  <mergeCells count="6">
    <mergeCell ref="B58:D58"/>
    <mergeCell ref="B59:D59"/>
    <mergeCell ref="B2:D2"/>
    <mergeCell ref="B1:D1"/>
    <mergeCell ref="B3:D3"/>
    <mergeCell ref="B4:D4"/>
  </mergeCells>
  <hyperlinks>
    <hyperlink ref="B47" location="'CRANE Project Team'!A1" display="CRANE Project Team"/>
    <hyperlink ref="B51" location="'HES codes'!A1" display="Hospital Episode Statistics (HES)"/>
    <hyperlink ref="B50" location="'Cleft Services'!A1" display="Cleft Services"/>
    <hyperlink ref="D30" location="'4.2 Dental health 2012-14'!Print_Area" display="4.2.  Dental health - data completeness and dmft 2012-14"/>
    <hyperlink ref="D41" location="'4.5 Psychology data 2012-14'!Print_Area" display="4.5.  Psychology - data completeness and outcomes 2012-14"/>
    <hyperlink ref="D43" location="'4. Reasons Outcomes not coll'!Print_Area" display="4.  Reasons outcome not collected - child growth, dental health, facial growth, speech and psychology"/>
    <hyperlink ref="D27" location="'4.1.1 Child growth'!Print_Area" display="4.1.1.  Child growth - data completeness"/>
    <hyperlink ref="D28" location="'4.1.4 BMI'!Print_Area" display="4.1.4.  Child growth - BMI"/>
    <hyperlink ref="D34" location="'4.3.1 Facial growth comp'!Print_Area" display="4.3.1.  Facial growth - data completeness"/>
    <hyperlink ref="D35" location="'4.3.3 Facial growth 5YI'!Print_Area" display="4.3.3.  Facial growth - 5YI"/>
    <hyperlink ref="B48" location="'Governance &amp; Funding'!A1" display="Governance and Funding"/>
    <hyperlink ref="B49" location="Indicators!A1" display="Indicators"/>
    <hyperlink ref="D10" location="'3.1.3 Sex &amp; Cleft type '!A1" display="3.1.3.  Sex and Cleft type"/>
    <hyperlink ref="D12" location="'3.2.2 Timing of diagnosis - all'!A1" display="3.2.2.  Timing of diagnosis for all cleft types"/>
    <hyperlink ref="D13" location="'3.2.3 Timing of diagnosis - lip'!A1" display="3.2.3.  Timing of diagnosis for clefts involving the lip"/>
    <hyperlink ref="D17" location="'3.4.2 Gestation'!A1" display="3.4.2.  Gestational age "/>
    <hyperlink ref="D18" location="'3.4.4 Birthweight '!A1" display="3.4.4.  Birth weight"/>
    <hyperlink ref="D15" location="'3.3 Timing of diagnosis - CP'!A1" display="3.3.  Timely diagnosis of cleft palate"/>
    <hyperlink ref="D23" location="' 4.1 Consent'!A1" display="4.1.  Consent"/>
    <hyperlink ref="D37" location="'4.4.1 Speech completeness'!Print_Area" display="4.4.1.  Speech - data completeness"/>
    <hyperlink ref="D38" location="'4.4.2 Speech Standards overall'!Print_Area" display="4.4.2.  Speech Standards "/>
    <hyperlink ref="D39" location="'4.4.2 Speech Standards overall'!Print_Area" display="4.4.2.  16 CAPS-A Speech parameters"/>
    <hyperlink ref="D20" location="'3.5.2 Referral &amp; contact time '!A1" display="3.5.2.  Referral time and contact time"/>
    <hyperlink ref="B46" location="'Related documents'!A1" display="Related documents"/>
    <hyperlink ref="D31" location="'4.2 Dental health 2015'!Print_Area" display="4.2.  Dental health - data completeness and dmft 2015"/>
    <hyperlink ref="D32" location="'4.2.3 Treatment &amp; care indices'!Print_Area" display="4.2.3.  Dental health - treatment and care indices"/>
    <hyperlink ref="D42" location="'4.5 Psychology data 2015'!Print_Area" display="4.5.  Psychology - data completeness and outcomes 2015"/>
    <hyperlink ref="D9" location="'3.1.1 Registrations'!A1" display="3.1.1.  Registrations "/>
  </hyperlinks>
  <pageMargins left="0.7" right="0.7" top="0.75" bottom="0.75" header="0.3" footer="0.3"/>
  <pageSetup paperSize="9" scale="54" orientation="portrait" horizontalDpi="1200" verticalDpi="1200" r:id="rId1"/>
  <headerFooter>
    <oddHeader>&amp;C&amp;F</oddHeader>
    <oddFooter>&amp;C&amp;A
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55"/>
  <sheetViews>
    <sheetView zoomScaleNormal="100" zoomScaleSheetLayoutView="85" workbookViewId="0"/>
  </sheetViews>
  <sheetFormatPr defaultRowHeight="12" x14ac:dyDescent="0.2"/>
  <cols>
    <col min="1" max="1" width="15.7109375" style="37" customWidth="1"/>
    <col min="2" max="15" width="8.7109375" style="37" customWidth="1"/>
    <col min="16" max="16" width="9.7109375" style="474" customWidth="1"/>
    <col min="17" max="17" width="2.7109375" style="251" customWidth="1"/>
    <col min="18" max="18" width="15.7109375" style="50" customWidth="1"/>
    <col min="19" max="20" width="8.7109375" style="50" customWidth="1"/>
    <col min="21" max="21" width="5.28515625" style="247" customWidth="1"/>
    <col min="22" max="22" width="6.5703125" style="247" customWidth="1"/>
    <col min="23" max="36" width="5.7109375" style="247" customWidth="1"/>
    <col min="37" max="38" width="9.140625" style="247"/>
    <col min="39" max="16384" width="9.140625" style="37"/>
  </cols>
  <sheetData>
    <row r="1" spans="1:38" s="247" customFormat="1" ht="15" x14ac:dyDescent="0.25">
      <c r="A1" s="222" t="s">
        <v>74</v>
      </c>
      <c r="P1" s="535"/>
      <c r="Q1" s="251"/>
      <c r="R1" s="251"/>
      <c r="S1" s="251"/>
      <c r="T1" s="251"/>
    </row>
    <row r="2" spans="1:38" s="247" customFormat="1" ht="15" x14ac:dyDescent="0.25">
      <c r="A2" s="222"/>
      <c r="P2" s="535"/>
      <c r="Q2" s="251"/>
      <c r="R2" s="251"/>
      <c r="S2" s="251"/>
      <c r="T2" s="251"/>
    </row>
    <row r="3" spans="1:38" s="247" customFormat="1" ht="15" x14ac:dyDescent="0.25">
      <c r="A3" s="465" t="s">
        <v>571</v>
      </c>
      <c r="P3" s="536"/>
      <c r="Q3" s="222"/>
      <c r="R3" s="222"/>
      <c r="S3" s="222"/>
      <c r="T3" s="222"/>
      <c r="V3" s="525"/>
      <c r="W3" s="340"/>
      <c r="X3" s="340"/>
      <c r="Y3" s="340"/>
      <c r="Z3" s="340"/>
      <c r="AA3" s="340"/>
      <c r="AB3" s="340"/>
      <c r="AC3" s="340"/>
      <c r="AD3" s="340"/>
      <c r="AE3" s="340"/>
      <c r="AF3" s="340"/>
      <c r="AG3" s="340"/>
      <c r="AH3" s="340"/>
      <c r="AI3" s="340"/>
      <c r="AJ3" s="340"/>
      <c r="AK3" s="337"/>
    </row>
    <row r="4" spans="1:38" s="247" customFormat="1" x14ac:dyDescent="0.2">
      <c r="A4" s="247" t="s">
        <v>172</v>
      </c>
      <c r="P4" s="535"/>
      <c r="Q4" s="251"/>
      <c r="R4" s="251"/>
      <c r="S4" s="251"/>
      <c r="T4" s="251"/>
      <c r="V4" s="340"/>
      <c r="W4" s="340"/>
      <c r="X4" s="340"/>
      <c r="Y4" s="340"/>
      <c r="Z4" s="340"/>
      <c r="AA4" s="340"/>
      <c r="AB4" s="340"/>
      <c r="AC4" s="340"/>
      <c r="AD4" s="340"/>
      <c r="AE4" s="340"/>
      <c r="AF4" s="340"/>
      <c r="AG4" s="340"/>
      <c r="AH4" s="340"/>
      <c r="AI4" s="340"/>
      <c r="AJ4" s="340"/>
      <c r="AK4" s="337"/>
    </row>
    <row r="5" spans="1:38" ht="32.25" customHeight="1" x14ac:dyDescent="0.2">
      <c r="A5" s="113"/>
      <c r="B5" s="706" t="s">
        <v>179</v>
      </c>
      <c r="C5" s="706"/>
      <c r="D5" s="706"/>
      <c r="E5" s="706"/>
      <c r="F5" s="706"/>
      <c r="G5" s="706"/>
      <c r="H5" s="706"/>
      <c r="I5" s="706"/>
      <c r="J5" s="706"/>
      <c r="K5" s="706"/>
      <c r="L5" s="706"/>
      <c r="M5" s="706"/>
      <c r="N5" s="706"/>
      <c r="O5" s="706"/>
      <c r="P5" s="537"/>
      <c r="Q5" s="337"/>
      <c r="R5" s="707"/>
      <c r="S5" s="707"/>
      <c r="T5" s="707"/>
      <c r="V5" s="531"/>
      <c r="W5" s="534"/>
      <c r="X5" s="534"/>
      <c r="Y5" s="534"/>
      <c r="Z5" s="534"/>
      <c r="AA5" s="534"/>
      <c r="AB5" s="534"/>
      <c r="AC5" s="534"/>
      <c r="AD5" s="534"/>
      <c r="AE5" s="534"/>
      <c r="AF5" s="534"/>
      <c r="AG5" s="534"/>
      <c r="AH5" s="534"/>
      <c r="AI5" s="534"/>
      <c r="AJ5" s="534"/>
      <c r="AK5" s="337"/>
    </row>
    <row r="6" spans="1:38" ht="15" customHeight="1" x14ac:dyDescent="0.2">
      <c r="A6" s="110" t="s">
        <v>102</v>
      </c>
      <c r="B6" s="708" t="s">
        <v>178</v>
      </c>
      <c r="C6" s="708"/>
      <c r="D6" s="708" t="s">
        <v>76</v>
      </c>
      <c r="E6" s="708"/>
      <c r="F6" s="709" t="s">
        <v>177</v>
      </c>
      <c r="G6" s="709"/>
      <c r="H6" s="709" t="s">
        <v>176</v>
      </c>
      <c r="I6" s="709"/>
      <c r="J6" s="709" t="s">
        <v>175</v>
      </c>
      <c r="K6" s="709"/>
      <c r="L6" s="709" t="s">
        <v>174</v>
      </c>
      <c r="M6" s="709"/>
      <c r="N6" s="709" t="s">
        <v>173</v>
      </c>
      <c r="O6" s="709"/>
      <c r="P6" s="618" t="s">
        <v>28</v>
      </c>
      <c r="Q6" s="619"/>
      <c r="R6" s="220" t="s">
        <v>102</v>
      </c>
      <c r="S6" s="710" t="s">
        <v>492</v>
      </c>
      <c r="T6" s="708"/>
      <c r="V6" s="531"/>
      <c r="W6" s="532"/>
      <c r="X6" s="532"/>
      <c r="Y6" s="532"/>
      <c r="Z6" s="532"/>
      <c r="AA6" s="532"/>
      <c r="AB6" s="532"/>
      <c r="AC6" s="532"/>
      <c r="AD6" s="532"/>
      <c r="AE6" s="532"/>
      <c r="AF6" s="532"/>
      <c r="AG6" s="532"/>
      <c r="AH6" s="532"/>
      <c r="AI6" s="532"/>
      <c r="AJ6" s="532"/>
      <c r="AK6" s="337"/>
    </row>
    <row r="7" spans="1:38" s="38" customFormat="1" ht="15" customHeight="1" x14ac:dyDescent="0.2">
      <c r="A7" s="109" t="s">
        <v>12</v>
      </c>
      <c r="B7" s="38">
        <v>66</v>
      </c>
      <c r="C7" s="114">
        <f t="shared" ref="C7:O20" si="0">B7/$P7</f>
        <v>0.45205479452054792</v>
      </c>
      <c r="D7" s="38">
        <v>59</v>
      </c>
      <c r="E7" s="114">
        <f t="shared" si="0"/>
        <v>0.4041095890410959</v>
      </c>
      <c r="F7" s="61">
        <v>5</v>
      </c>
      <c r="G7" s="108">
        <f t="shared" si="0"/>
        <v>3.4246575342465752E-2</v>
      </c>
      <c r="H7" s="38">
        <v>5</v>
      </c>
      <c r="I7" s="108">
        <f t="shared" si="0"/>
        <v>3.4246575342465752E-2</v>
      </c>
      <c r="J7" s="38">
        <v>7</v>
      </c>
      <c r="K7" s="108">
        <f t="shared" si="0"/>
        <v>4.7945205479452052E-2</v>
      </c>
      <c r="L7" s="38">
        <v>4</v>
      </c>
      <c r="M7" s="108">
        <f t="shared" si="0"/>
        <v>2.7397260273972601E-2</v>
      </c>
      <c r="N7" s="38">
        <v>0</v>
      </c>
      <c r="O7" s="108">
        <f t="shared" si="0"/>
        <v>0</v>
      </c>
      <c r="P7" s="537">
        <f t="shared" ref="P7:P19" si="1">SUM(B7,D7,F7,H7,J7,L7,N7)</f>
        <v>146</v>
      </c>
      <c r="Q7" s="337"/>
      <c r="R7" s="109" t="s">
        <v>12</v>
      </c>
      <c r="S7" s="38">
        <f>B7+D7</f>
        <v>125</v>
      </c>
      <c r="T7" s="114">
        <f>S7/$P7</f>
        <v>0.85616438356164382</v>
      </c>
      <c r="U7" s="340"/>
      <c r="V7" s="100"/>
      <c r="W7" s="527"/>
      <c r="X7" s="527"/>
      <c r="Y7" s="527"/>
      <c r="Z7" s="527"/>
      <c r="AA7" s="527"/>
      <c r="AB7" s="527"/>
      <c r="AC7" s="527"/>
      <c r="AD7" s="527"/>
      <c r="AE7" s="527"/>
      <c r="AF7" s="527"/>
      <c r="AG7" s="527"/>
      <c r="AH7" s="527"/>
      <c r="AI7" s="527"/>
      <c r="AJ7" s="527"/>
      <c r="AK7" s="337"/>
      <c r="AL7" s="340"/>
    </row>
    <row r="8" spans="1:38" s="38" customFormat="1" ht="15" customHeight="1" x14ac:dyDescent="0.2">
      <c r="A8" s="69" t="s">
        <v>14</v>
      </c>
      <c r="B8" s="38">
        <v>88</v>
      </c>
      <c r="C8" s="114">
        <f t="shared" si="0"/>
        <v>0.48087431693989069</v>
      </c>
      <c r="D8" s="38">
        <v>71</v>
      </c>
      <c r="E8" s="114">
        <f t="shared" si="0"/>
        <v>0.38797814207650272</v>
      </c>
      <c r="F8" s="61">
        <v>9</v>
      </c>
      <c r="G8" s="108">
        <f t="shared" si="0"/>
        <v>4.9180327868852458E-2</v>
      </c>
      <c r="H8" s="38">
        <v>4</v>
      </c>
      <c r="I8" s="108">
        <f t="shared" si="0"/>
        <v>2.185792349726776E-2</v>
      </c>
      <c r="J8" s="38">
        <v>5</v>
      </c>
      <c r="K8" s="108">
        <f t="shared" si="0"/>
        <v>2.7322404371584699E-2</v>
      </c>
      <c r="L8" s="38">
        <v>4</v>
      </c>
      <c r="M8" s="108">
        <f t="shared" si="0"/>
        <v>2.185792349726776E-2</v>
      </c>
      <c r="N8" s="38">
        <v>2</v>
      </c>
      <c r="O8" s="108">
        <f t="shared" si="0"/>
        <v>1.092896174863388E-2</v>
      </c>
      <c r="P8" s="538">
        <f t="shared" si="1"/>
        <v>183</v>
      </c>
      <c r="Q8" s="337"/>
      <c r="R8" s="69" t="s">
        <v>14</v>
      </c>
      <c r="S8" s="38">
        <f t="shared" ref="S8:S19" si="2">B8+D8</f>
        <v>159</v>
      </c>
      <c r="T8" s="114">
        <f t="shared" ref="T8:T19" si="3">S8/$P8</f>
        <v>0.86885245901639341</v>
      </c>
      <c r="U8" s="340"/>
      <c r="V8" s="100"/>
      <c r="W8" s="340"/>
      <c r="X8" s="340"/>
      <c r="Y8" s="340"/>
      <c r="Z8" s="340"/>
      <c r="AA8" s="340"/>
      <c r="AB8" s="340"/>
      <c r="AC8" s="340"/>
      <c r="AD8" s="340"/>
      <c r="AE8" s="340"/>
      <c r="AF8" s="340"/>
      <c r="AG8" s="340"/>
      <c r="AH8" s="340"/>
      <c r="AI8" s="340"/>
      <c r="AJ8" s="340"/>
      <c r="AK8" s="337"/>
      <c r="AL8" s="340"/>
    </row>
    <row r="9" spans="1:38" s="38" customFormat="1" ht="15" customHeight="1" x14ac:dyDescent="0.2">
      <c r="A9" s="69" t="s">
        <v>16</v>
      </c>
      <c r="B9" s="38">
        <v>67</v>
      </c>
      <c r="C9" s="114">
        <f t="shared" si="0"/>
        <v>0.34358974358974359</v>
      </c>
      <c r="D9" s="38">
        <v>94</v>
      </c>
      <c r="E9" s="114">
        <f t="shared" si="0"/>
        <v>0.48205128205128206</v>
      </c>
      <c r="F9" s="61">
        <v>16</v>
      </c>
      <c r="G9" s="108">
        <f t="shared" si="0"/>
        <v>8.2051282051282051E-2</v>
      </c>
      <c r="H9" s="38">
        <v>6</v>
      </c>
      <c r="I9" s="108">
        <f t="shared" si="0"/>
        <v>3.0769230769230771E-2</v>
      </c>
      <c r="J9" s="38">
        <v>7</v>
      </c>
      <c r="K9" s="108">
        <f t="shared" si="0"/>
        <v>3.5897435897435895E-2</v>
      </c>
      <c r="L9" s="38">
        <v>3</v>
      </c>
      <c r="M9" s="108">
        <f t="shared" si="0"/>
        <v>1.5384615384615385E-2</v>
      </c>
      <c r="N9" s="38">
        <v>2</v>
      </c>
      <c r="O9" s="108">
        <f t="shared" si="0"/>
        <v>1.0256410256410256E-2</v>
      </c>
      <c r="P9" s="538">
        <f t="shared" si="1"/>
        <v>195</v>
      </c>
      <c r="Q9" s="337"/>
      <c r="R9" s="69" t="s">
        <v>16</v>
      </c>
      <c r="S9" s="38">
        <f t="shared" si="2"/>
        <v>161</v>
      </c>
      <c r="T9" s="114">
        <f t="shared" si="3"/>
        <v>0.82564102564102559</v>
      </c>
      <c r="U9" s="340"/>
      <c r="V9" s="100"/>
      <c r="W9" s="340"/>
      <c r="X9" s="340"/>
      <c r="Y9" s="340"/>
      <c r="Z9" s="340"/>
      <c r="AA9" s="340"/>
      <c r="AB9" s="340"/>
      <c r="AC9" s="340"/>
      <c r="AD9" s="340"/>
      <c r="AE9" s="340"/>
      <c r="AF9" s="340"/>
      <c r="AG9" s="340"/>
      <c r="AH9" s="340"/>
      <c r="AI9" s="340"/>
      <c r="AJ9" s="340"/>
      <c r="AK9" s="337"/>
      <c r="AL9" s="340"/>
    </row>
    <row r="10" spans="1:38" s="38" customFormat="1" ht="15" customHeight="1" x14ac:dyDescent="0.2">
      <c r="A10" s="69" t="s">
        <v>18</v>
      </c>
      <c r="B10" s="38">
        <v>95</v>
      </c>
      <c r="C10" s="114">
        <f t="shared" si="0"/>
        <v>0.50264550264550267</v>
      </c>
      <c r="D10" s="38">
        <v>55</v>
      </c>
      <c r="E10" s="114">
        <f t="shared" si="0"/>
        <v>0.29100529100529099</v>
      </c>
      <c r="F10" s="61">
        <v>20</v>
      </c>
      <c r="G10" s="108">
        <f t="shared" si="0"/>
        <v>0.10582010582010581</v>
      </c>
      <c r="H10" s="38">
        <v>7</v>
      </c>
      <c r="I10" s="108">
        <f t="shared" si="0"/>
        <v>3.7037037037037035E-2</v>
      </c>
      <c r="J10" s="38">
        <v>7</v>
      </c>
      <c r="K10" s="108">
        <f t="shared" si="0"/>
        <v>3.7037037037037035E-2</v>
      </c>
      <c r="L10" s="38">
        <v>4</v>
      </c>
      <c r="M10" s="108">
        <f t="shared" si="0"/>
        <v>2.1164021164021163E-2</v>
      </c>
      <c r="N10" s="38">
        <v>1</v>
      </c>
      <c r="O10" s="108">
        <f t="shared" si="0"/>
        <v>5.2910052910052907E-3</v>
      </c>
      <c r="P10" s="538">
        <f t="shared" si="1"/>
        <v>189</v>
      </c>
      <c r="Q10" s="337"/>
      <c r="R10" s="69" t="s">
        <v>18</v>
      </c>
      <c r="S10" s="38">
        <f t="shared" si="2"/>
        <v>150</v>
      </c>
      <c r="T10" s="114">
        <f t="shared" si="3"/>
        <v>0.79365079365079361</v>
      </c>
      <c r="U10" s="340"/>
      <c r="V10" s="100"/>
      <c r="W10" s="527"/>
      <c r="X10" s="527"/>
      <c r="Y10" s="527"/>
      <c r="Z10" s="527"/>
      <c r="AA10" s="527"/>
      <c r="AB10" s="527"/>
      <c r="AC10" s="527"/>
      <c r="AD10" s="527"/>
      <c r="AE10" s="527"/>
      <c r="AF10" s="527"/>
      <c r="AG10" s="527"/>
      <c r="AH10" s="527"/>
      <c r="AI10" s="527"/>
      <c r="AJ10" s="527"/>
      <c r="AK10" s="337"/>
      <c r="AL10" s="340"/>
    </row>
    <row r="11" spans="1:38" s="38" customFormat="1" ht="15" customHeight="1" x14ac:dyDescent="0.2">
      <c r="A11" s="69" t="s">
        <v>19</v>
      </c>
      <c r="B11" s="61">
        <v>122</v>
      </c>
      <c r="C11" s="114">
        <f t="shared" si="0"/>
        <v>0.46387832699619774</v>
      </c>
      <c r="D11" s="61">
        <v>99</v>
      </c>
      <c r="E11" s="114">
        <f t="shared" si="0"/>
        <v>0.37642585551330798</v>
      </c>
      <c r="F11" s="61">
        <v>19</v>
      </c>
      <c r="G11" s="108">
        <f t="shared" si="0"/>
        <v>7.2243346007604556E-2</v>
      </c>
      <c r="H11" s="61">
        <v>7</v>
      </c>
      <c r="I11" s="108">
        <f t="shared" si="0"/>
        <v>2.6615969581749048E-2</v>
      </c>
      <c r="J11" s="61">
        <v>5</v>
      </c>
      <c r="K11" s="108">
        <f t="shared" si="0"/>
        <v>1.9011406844106463E-2</v>
      </c>
      <c r="L11" s="61">
        <v>8</v>
      </c>
      <c r="M11" s="108">
        <f t="shared" si="0"/>
        <v>3.0418250950570342E-2</v>
      </c>
      <c r="N11" s="61">
        <v>3</v>
      </c>
      <c r="O11" s="108">
        <f t="shared" si="0"/>
        <v>1.1406844106463879E-2</v>
      </c>
      <c r="P11" s="538">
        <f t="shared" si="1"/>
        <v>263</v>
      </c>
      <c r="Q11" s="337"/>
      <c r="R11" s="69" t="s">
        <v>19</v>
      </c>
      <c r="S11" s="38">
        <f t="shared" si="2"/>
        <v>221</v>
      </c>
      <c r="T11" s="114">
        <f t="shared" si="3"/>
        <v>0.84030418250950567</v>
      </c>
      <c r="U11" s="340"/>
      <c r="V11" s="100"/>
      <c r="W11" s="340"/>
      <c r="X11" s="340"/>
      <c r="Y11" s="340"/>
      <c r="Z11" s="340"/>
      <c r="AA11" s="340"/>
      <c r="AB11" s="340"/>
      <c r="AC11" s="340"/>
      <c r="AD11" s="340"/>
      <c r="AE11" s="340"/>
      <c r="AF11" s="340"/>
      <c r="AG11" s="340"/>
      <c r="AH11" s="340"/>
      <c r="AI11" s="340"/>
      <c r="AJ11" s="340"/>
      <c r="AK11" s="337"/>
      <c r="AL11" s="340"/>
    </row>
    <row r="12" spans="1:38" s="38" customFormat="1" ht="15" customHeight="1" x14ac:dyDescent="0.2">
      <c r="A12" s="69" t="s">
        <v>20</v>
      </c>
      <c r="B12" s="61">
        <v>117</v>
      </c>
      <c r="C12" s="114">
        <f t="shared" si="0"/>
        <v>0.39261744966442952</v>
      </c>
      <c r="D12" s="61">
        <v>163</v>
      </c>
      <c r="E12" s="114">
        <f t="shared" si="0"/>
        <v>0.54697986577181212</v>
      </c>
      <c r="F12" s="61">
        <v>6</v>
      </c>
      <c r="G12" s="108">
        <f t="shared" si="0"/>
        <v>2.0134228187919462E-2</v>
      </c>
      <c r="H12" s="61">
        <v>5</v>
      </c>
      <c r="I12" s="108">
        <f t="shared" si="0"/>
        <v>1.6778523489932886E-2</v>
      </c>
      <c r="J12" s="61">
        <v>3</v>
      </c>
      <c r="K12" s="108">
        <f t="shared" si="0"/>
        <v>1.0067114093959731E-2</v>
      </c>
      <c r="L12" s="61">
        <v>4</v>
      </c>
      <c r="M12" s="108">
        <f t="shared" si="0"/>
        <v>1.3422818791946308E-2</v>
      </c>
      <c r="N12" s="61">
        <v>0</v>
      </c>
      <c r="O12" s="108">
        <f t="shared" si="0"/>
        <v>0</v>
      </c>
      <c r="P12" s="538">
        <f t="shared" si="1"/>
        <v>298</v>
      </c>
      <c r="Q12" s="337"/>
      <c r="R12" s="69" t="s">
        <v>20</v>
      </c>
      <c r="S12" s="38">
        <f t="shared" si="2"/>
        <v>280</v>
      </c>
      <c r="T12" s="114">
        <f t="shared" si="3"/>
        <v>0.93959731543624159</v>
      </c>
      <c r="U12" s="340"/>
      <c r="V12" s="100"/>
      <c r="W12" s="340"/>
      <c r="X12" s="340"/>
      <c r="Y12" s="340"/>
      <c r="Z12" s="340"/>
      <c r="AA12" s="340"/>
      <c r="AB12" s="340"/>
      <c r="AC12" s="340"/>
      <c r="AD12" s="340"/>
      <c r="AE12" s="340"/>
      <c r="AF12" s="340"/>
      <c r="AG12" s="340"/>
      <c r="AH12" s="340"/>
      <c r="AI12" s="340"/>
      <c r="AJ12" s="340"/>
      <c r="AK12" s="337"/>
      <c r="AL12" s="340"/>
    </row>
    <row r="13" spans="1:38" s="38" customFormat="1" ht="15" customHeight="1" x14ac:dyDescent="0.2">
      <c r="A13" s="69" t="s">
        <v>83</v>
      </c>
      <c r="B13" s="38">
        <v>106</v>
      </c>
      <c r="C13" s="114">
        <f t="shared" si="0"/>
        <v>0.55789473684210522</v>
      </c>
      <c r="D13" s="38">
        <v>65</v>
      </c>
      <c r="E13" s="114">
        <f t="shared" si="0"/>
        <v>0.34210526315789475</v>
      </c>
      <c r="F13" s="61">
        <v>10</v>
      </c>
      <c r="G13" s="108">
        <f t="shared" si="0"/>
        <v>5.2631578947368418E-2</v>
      </c>
      <c r="H13" s="38">
        <v>7</v>
      </c>
      <c r="I13" s="108">
        <f t="shared" si="0"/>
        <v>3.6842105263157891E-2</v>
      </c>
      <c r="J13" s="38">
        <v>0</v>
      </c>
      <c r="K13" s="108">
        <f t="shared" si="0"/>
        <v>0</v>
      </c>
      <c r="L13" s="38">
        <v>2</v>
      </c>
      <c r="M13" s="108">
        <f t="shared" si="0"/>
        <v>1.0526315789473684E-2</v>
      </c>
      <c r="N13" s="38">
        <v>0</v>
      </c>
      <c r="O13" s="108">
        <f t="shared" si="0"/>
        <v>0</v>
      </c>
      <c r="P13" s="538">
        <f t="shared" si="1"/>
        <v>190</v>
      </c>
      <c r="Q13" s="337"/>
      <c r="R13" s="69" t="s">
        <v>83</v>
      </c>
      <c r="S13" s="38">
        <f t="shared" si="2"/>
        <v>171</v>
      </c>
      <c r="T13" s="114">
        <f t="shared" si="3"/>
        <v>0.9</v>
      </c>
      <c r="U13" s="340"/>
      <c r="V13" s="100"/>
      <c r="W13" s="340"/>
      <c r="X13" s="340"/>
      <c r="Y13" s="340"/>
      <c r="Z13" s="340"/>
      <c r="AA13" s="340"/>
      <c r="AB13" s="340"/>
      <c r="AC13" s="340"/>
      <c r="AD13" s="340"/>
      <c r="AE13" s="340"/>
      <c r="AF13" s="340"/>
      <c r="AG13" s="340"/>
      <c r="AH13" s="340"/>
      <c r="AI13" s="340"/>
      <c r="AJ13" s="340"/>
      <c r="AK13" s="337"/>
      <c r="AL13" s="340"/>
    </row>
    <row r="14" spans="1:38" s="38" customFormat="1" ht="15" customHeight="1" x14ac:dyDescent="0.2">
      <c r="A14" s="69" t="s">
        <v>22</v>
      </c>
      <c r="B14" s="38">
        <v>172</v>
      </c>
      <c r="C14" s="114">
        <f t="shared" si="0"/>
        <v>0.48450704225352115</v>
      </c>
      <c r="D14" s="38">
        <v>152</v>
      </c>
      <c r="E14" s="114">
        <f t="shared" si="0"/>
        <v>0.42816901408450703</v>
      </c>
      <c r="F14" s="61">
        <v>12</v>
      </c>
      <c r="G14" s="108">
        <f t="shared" si="0"/>
        <v>3.3802816901408447E-2</v>
      </c>
      <c r="H14" s="38">
        <v>8</v>
      </c>
      <c r="I14" s="108">
        <f t="shared" si="0"/>
        <v>2.2535211267605635E-2</v>
      </c>
      <c r="J14" s="38">
        <v>3</v>
      </c>
      <c r="K14" s="108">
        <f t="shared" si="0"/>
        <v>8.4507042253521118E-3</v>
      </c>
      <c r="L14" s="38">
        <v>7</v>
      </c>
      <c r="M14" s="108">
        <f t="shared" si="0"/>
        <v>1.9718309859154931E-2</v>
      </c>
      <c r="N14" s="38">
        <v>1</v>
      </c>
      <c r="O14" s="108">
        <f t="shared" si="0"/>
        <v>2.8169014084507044E-3</v>
      </c>
      <c r="P14" s="538">
        <f t="shared" si="1"/>
        <v>355</v>
      </c>
      <c r="Q14" s="337"/>
      <c r="R14" s="69" t="s">
        <v>22</v>
      </c>
      <c r="S14" s="38">
        <f t="shared" si="2"/>
        <v>324</v>
      </c>
      <c r="T14" s="114">
        <f t="shared" si="3"/>
        <v>0.91267605633802817</v>
      </c>
      <c r="U14" s="340"/>
      <c r="V14" s="100"/>
      <c r="W14" s="340"/>
      <c r="X14" s="340"/>
      <c r="Y14" s="340"/>
      <c r="Z14" s="340"/>
      <c r="AA14" s="340"/>
      <c r="AB14" s="340"/>
      <c r="AC14" s="340"/>
      <c r="AD14" s="340"/>
      <c r="AE14" s="340"/>
      <c r="AF14" s="340"/>
      <c r="AG14" s="340"/>
      <c r="AH14" s="340"/>
      <c r="AI14" s="340"/>
      <c r="AJ14" s="340"/>
      <c r="AK14" s="337"/>
      <c r="AL14" s="340"/>
    </row>
    <row r="15" spans="1:38" s="38" customFormat="1" ht="15" customHeight="1" x14ac:dyDescent="0.2">
      <c r="A15" s="69" t="s">
        <v>84</v>
      </c>
      <c r="B15" s="61">
        <v>86</v>
      </c>
      <c r="C15" s="114">
        <f t="shared" si="0"/>
        <v>0.37068965517241381</v>
      </c>
      <c r="D15" s="61">
        <v>110</v>
      </c>
      <c r="E15" s="114">
        <f t="shared" si="0"/>
        <v>0.47413793103448276</v>
      </c>
      <c r="F15" s="61">
        <v>17</v>
      </c>
      <c r="G15" s="108">
        <f t="shared" si="0"/>
        <v>7.3275862068965511E-2</v>
      </c>
      <c r="H15" s="61">
        <v>6</v>
      </c>
      <c r="I15" s="108">
        <f t="shared" si="0"/>
        <v>2.5862068965517241E-2</v>
      </c>
      <c r="J15" s="61">
        <v>3</v>
      </c>
      <c r="K15" s="108">
        <f t="shared" si="0"/>
        <v>1.2931034482758621E-2</v>
      </c>
      <c r="L15" s="61">
        <v>7</v>
      </c>
      <c r="M15" s="108">
        <f t="shared" si="0"/>
        <v>3.017241379310345E-2</v>
      </c>
      <c r="N15" s="61">
        <v>3</v>
      </c>
      <c r="O15" s="108">
        <f t="shared" si="0"/>
        <v>1.2931034482758621E-2</v>
      </c>
      <c r="P15" s="538">
        <f t="shared" si="1"/>
        <v>232</v>
      </c>
      <c r="Q15" s="337"/>
      <c r="R15" s="69" t="s">
        <v>84</v>
      </c>
      <c r="S15" s="38">
        <f t="shared" si="2"/>
        <v>196</v>
      </c>
      <c r="T15" s="114">
        <f t="shared" si="3"/>
        <v>0.84482758620689657</v>
      </c>
      <c r="U15" s="340"/>
      <c r="V15" s="100"/>
      <c r="W15" s="340"/>
      <c r="X15" s="340"/>
      <c r="Y15" s="340"/>
      <c r="Z15" s="340"/>
      <c r="AA15" s="340"/>
      <c r="AB15" s="340"/>
      <c r="AC15" s="340"/>
      <c r="AD15" s="340"/>
      <c r="AE15" s="340"/>
      <c r="AF15" s="340"/>
      <c r="AG15" s="340"/>
      <c r="AH15" s="340"/>
      <c r="AI15" s="340"/>
      <c r="AJ15" s="340"/>
      <c r="AK15" s="337"/>
      <c r="AL15" s="340"/>
    </row>
    <row r="16" spans="1:38" s="38" customFormat="1" ht="15" customHeight="1" x14ac:dyDescent="0.2">
      <c r="A16" s="69" t="s">
        <v>85</v>
      </c>
      <c r="B16" s="61">
        <v>55</v>
      </c>
      <c r="C16" s="114">
        <f t="shared" si="0"/>
        <v>0.51401869158878499</v>
      </c>
      <c r="D16" s="61">
        <v>44</v>
      </c>
      <c r="E16" s="114">
        <f t="shared" si="0"/>
        <v>0.41121495327102803</v>
      </c>
      <c r="F16" s="61">
        <v>2</v>
      </c>
      <c r="G16" s="108">
        <f t="shared" si="0"/>
        <v>1.8691588785046728E-2</v>
      </c>
      <c r="H16" s="61">
        <v>0</v>
      </c>
      <c r="I16" s="108">
        <f t="shared" si="0"/>
        <v>0</v>
      </c>
      <c r="J16" s="61">
        <v>3</v>
      </c>
      <c r="K16" s="108">
        <f t="shared" si="0"/>
        <v>2.8037383177570093E-2</v>
      </c>
      <c r="L16" s="61">
        <v>3</v>
      </c>
      <c r="M16" s="108">
        <f t="shared" si="0"/>
        <v>2.8037383177570093E-2</v>
      </c>
      <c r="N16" s="61">
        <v>0</v>
      </c>
      <c r="O16" s="108">
        <f t="shared" si="0"/>
        <v>0</v>
      </c>
      <c r="P16" s="538">
        <f t="shared" si="1"/>
        <v>107</v>
      </c>
      <c r="Q16" s="337"/>
      <c r="R16" s="69" t="s">
        <v>85</v>
      </c>
      <c r="S16" s="38">
        <f t="shared" si="2"/>
        <v>99</v>
      </c>
      <c r="T16" s="114">
        <f t="shared" si="3"/>
        <v>0.92523364485981308</v>
      </c>
      <c r="U16" s="340"/>
      <c r="V16" s="100"/>
      <c r="W16" s="340"/>
      <c r="X16" s="340"/>
      <c r="Y16" s="340"/>
      <c r="Z16" s="340"/>
      <c r="AA16" s="340"/>
      <c r="AB16" s="340"/>
      <c r="AC16" s="340"/>
      <c r="AD16" s="340"/>
      <c r="AE16" s="340"/>
      <c r="AF16" s="340"/>
      <c r="AG16" s="340"/>
      <c r="AH16" s="340"/>
      <c r="AI16" s="340"/>
      <c r="AJ16" s="340"/>
      <c r="AK16" s="337"/>
      <c r="AL16" s="340"/>
    </row>
    <row r="17" spans="1:38" s="38" customFormat="1" ht="15" customHeight="1" x14ac:dyDescent="0.2">
      <c r="A17" s="69" t="s">
        <v>86</v>
      </c>
      <c r="B17" s="61">
        <v>48</v>
      </c>
      <c r="C17" s="114">
        <f t="shared" si="0"/>
        <v>0.43243243243243246</v>
      </c>
      <c r="D17" s="61">
        <v>55</v>
      </c>
      <c r="E17" s="114">
        <f t="shared" si="0"/>
        <v>0.49549549549549549</v>
      </c>
      <c r="F17" s="61">
        <v>4</v>
      </c>
      <c r="G17" s="108">
        <f t="shared" si="0"/>
        <v>3.6036036036036036E-2</v>
      </c>
      <c r="H17" s="61">
        <v>1</v>
      </c>
      <c r="I17" s="108">
        <f t="shared" si="0"/>
        <v>9.0090090090090089E-3</v>
      </c>
      <c r="J17" s="61">
        <v>3</v>
      </c>
      <c r="K17" s="108">
        <f t="shared" si="0"/>
        <v>2.7027027027027029E-2</v>
      </c>
      <c r="L17" s="61">
        <v>0</v>
      </c>
      <c r="M17" s="108">
        <f t="shared" si="0"/>
        <v>0</v>
      </c>
      <c r="N17" s="61">
        <v>0</v>
      </c>
      <c r="O17" s="108">
        <f t="shared" si="0"/>
        <v>0</v>
      </c>
      <c r="P17" s="538">
        <f t="shared" si="1"/>
        <v>111</v>
      </c>
      <c r="Q17" s="337"/>
      <c r="R17" s="69" t="s">
        <v>86</v>
      </c>
      <c r="S17" s="38">
        <f t="shared" si="2"/>
        <v>103</v>
      </c>
      <c r="T17" s="114">
        <f t="shared" si="3"/>
        <v>0.92792792792792789</v>
      </c>
      <c r="U17" s="340"/>
      <c r="V17" s="100"/>
      <c r="W17" s="340"/>
      <c r="X17" s="340"/>
      <c r="Y17" s="340"/>
      <c r="Z17" s="340"/>
      <c r="AA17" s="340"/>
      <c r="AB17" s="340"/>
      <c r="AC17" s="340"/>
      <c r="AD17" s="340"/>
      <c r="AE17" s="340"/>
      <c r="AF17" s="340"/>
      <c r="AG17" s="340"/>
      <c r="AH17" s="340"/>
      <c r="AI17" s="340"/>
      <c r="AJ17" s="340"/>
      <c r="AK17" s="337"/>
      <c r="AL17" s="340"/>
    </row>
    <row r="18" spans="1:38" s="38" customFormat="1" ht="15" customHeight="1" x14ac:dyDescent="0.2">
      <c r="A18" s="69" t="s">
        <v>87</v>
      </c>
      <c r="B18" s="61">
        <v>166</v>
      </c>
      <c r="C18" s="114">
        <f t="shared" si="0"/>
        <v>0.47564469914040114</v>
      </c>
      <c r="D18" s="61">
        <v>123</v>
      </c>
      <c r="E18" s="114">
        <f t="shared" si="0"/>
        <v>0.3524355300859599</v>
      </c>
      <c r="F18" s="61">
        <v>27</v>
      </c>
      <c r="G18" s="108">
        <f t="shared" si="0"/>
        <v>7.7363896848137534E-2</v>
      </c>
      <c r="H18" s="61">
        <v>10</v>
      </c>
      <c r="I18" s="108">
        <f t="shared" si="0"/>
        <v>2.865329512893983E-2</v>
      </c>
      <c r="J18" s="61">
        <v>11</v>
      </c>
      <c r="K18" s="108">
        <f t="shared" si="0"/>
        <v>3.151862464183381E-2</v>
      </c>
      <c r="L18" s="61">
        <v>11</v>
      </c>
      <c r="M18" s="108">
        <f t="shared" si="0"/>
        <v>3.151862464183381E-2</v>
      </c>
      <c r="N18" s="61">
        <v>1</v>
      </c>
      <c r="O18" s="108">
        <f t="shared" si="0"/>
        <v>2.8653295128939827E-3</v>
      </c>
      <c r="P18" s="538">
        <f t="shared" si="1"/>
        <v>349</v>
      </c>
      <c r="Q18" s="337"/>
      <c r="R18" s="69" t="s">
        <v>87</v>
      </c>
      <c r="S18" s="38">
        <f t="shared" si="2"/>
        <v>289</v>
      </c>
      <c r="T18" s="114">
        <f t="shared" si="3"/>
        <v>0.82808022922636104</v>
      </c>
      <c r="U18" s="340"/>
      <c r="V18" s="100"/>
      <c r="W18" s="340"/>
      <c r="X18" s="340"/>
      <c r="Y18" s="340"/>
      <c r="Z18" s="340"/>
      <c r="AA18" s="340"/>
      <c r="AB18" s="340"/>
      <c r="AC18" s="340"/>
      <c r="AD18" s="340"/>
      <c r="AE18" s="340"/>
      <c r="AF18" s="340"/>
      <c r="AG18" s="340"/>
      <c r="AH18" s="340"/>
      <c r="AI18" s="340"/>
      <c r="AJ18" s="340"/>
      <c r="AK18" s="337"/>
      <c r="AL18" s="340"/>
    </row>
    <row r="19" spans="1:38" s="38" customFormat="1" ht="15" customHeight="1" x14ac:dyDescent="0.2">
      <c r="A19" s="69" t="s">
        <v>27</v>
      </c>
      <c r="B19" s="61">
        <v>38</v>
      </c>
      <c r="C19" s="114">
        <f t="shared" si="0"/>
        <v>0.4175824175824176</v>
      </c>
      <c r="D19" s="61">
        <v>37</v>
      </c>
      <c r="E19" s="114">
        <f t="shared" si="0"/>
        <v>0.40659340659340659</v>
      </c>
      <c r="F19" s="61">
        <v>3</v>
      </c>
      <c r="G19" s="108">
        <f t="shared" si="0"/>
        <v>3.2967032967032968E-2</v>
      </c>
      <c r="H19" s="61">
        <v>1</v>
      </c>
      <c r="I19" s="108">
        <f t="shared" si="0"/>
        <v>1.098901098901099E-2</v>
      </c>
      <c r="J19" s="61">
        <v>4</v>
      </c>
      <c r="K19" s="108">
        <f t="shared" si="0"/>
        <v>4.3956043956043959E-2</v>
      </c>
      <c r="L19" s="61">
        <v>0</v>
      </c>
      <c r="M19" s="108">
        <f t="shared" si="0"/>
        <v>0</v>
      </c>
      <c r="N19" s="61">
        <v>8</v>
      </c>
      <c r="O19" s="108">
        <f t="shared" si="0"/>
        <v>8.7912087912087919E-2</v>
      </c>
      <c r="P19" s="538">
        <f t="shared" si="1"/>
        <v>91</v>
      </c>
      <c r="Q19" s="337"/>
      <c r="R19" s="69" t="s">
        <v>27</v>
      </c>
      <c r="S19" s="38">
        <f t="shared" si="2"/>
        <v>75</v>
      </c>
      <c r="T19" s="114">
        <f t="shared" si="3"/>
        <v>0.82417582417582413</v>
      </c>
      <c r="U19" s="340"/>
      <c r="V19" s="100"/>
      <c r="W19" s="340"/>
      <c r="X19" s="340"/>
      <c r="Y19" s="340"/>
      <c r="Z19" s="340"/>
      <c r="AA19" s="340"/>
      <c r="AB19" s="340"/>
      <c r="AC19" s="340"/>
      <c r="AD19" s="340"/>
      <c r="AE19" s="340"/>
      <c r="AF19" s="340"/>
      <c r="AG19" s="340"/>
      <c r="AH19" s="340"/>
      <c r="AI19" s="340"/>
      <c r="AJ19" s="340"/>
      <c r="AK19" s="337"/>
      <c r="AL19" s="340"/>
    </row>
    <row r="20" spans="1:38" s="40" customFormat="1" ht="15" customHeight="1" x14ac:dyDescent="0.2">
      <c r="A20" s="540" t="s">
        <v>28</v>
      </c>
      <c r="B20" s="298">
        <f>SUM(B7:B19)</f>
        <v>1226</v>
      </c>
      <c r="C20" s="300">
        <f t="shared" si="0"/>
        <v>0.45256552233296421</v>
      </c>
      <c r="D20" s="298">
        <f>SUM(D7:D19)</f>
        <v>1127</v>
      </c>
      <c r="E20" s="300">
        <f t="shared" si="0"/>
        <v>0.41602067183462532</v>
      </c>
      <c r="F20" s="298">
        <f>SUM(F7:F19)</f>
        <v>150</v>
      </c>
      <c r="G20" s="541">
        <f t="shared" si="0"/>
        <v>5.537098560354374E-2</v>
      </c>
      <c r="H20" s="298">
        <f>SUM(H7:H19)</f>
        <v>67</v>
      </c>
      <c r="I20" s="541">
        <f t="shared" si="0"/>
        <v>2.4732373569582872E-2</v>
      </c>
      <c r="J20" s="298">
        <f>SUM(J7:J19)</f>
        <v>61</v>
      </c>
      <c r="K20" s="541">
        <f t="shared" si="0"/>
        <v>2.2517534145441123E-2</v>
      </c>
      <c r="L20" s="298">
        <f>SUM(L7:L19)</f>
        <v>57</v>
      </c>
      <c r="M20" s="541">
        <f t="shared" si="0"/>
        <v>2.1040974529346623E-2</v>
      </c>
      <c r="N20" s="298">
        <f>SUM(N7:N19)</f>
        <v>21</v>
      </c>
      <c r="O20" s="541">
        <f t="shared" si="0"/>
        <v>7.7519379844961239E-3</v>
      </c>
      <c r="P20" s="542">
        <f>SUM(P7:P19)</f>
        <v>2709</v>
      </c>
      <c r="Q20" s="543"/>
      <c r="R20" s="540" t="s">
        <v>28</v>
      </c>
      <c r="S20" s="298">
        <f>B20+D20</f>
        <v>2353</v>
      </c>
      <c r="T20" s="300">
        <f>S20/$P20</f>
        <v>0.86858619416758953</v>
      </c>
      <c r="U20" s="520"/>
      <c r="V20" s="531"/>
      <c r="W20" s="520"/>
      <c r="X20" s="520"/>
      <c r="Y20" s="520"/>
      <c r="Z20" s="520"/>
      <c r="AA20" s="520"/>
      <c r="AB20" s="520"/>
      <c r="AC20" s="520"/>
      <c r="AD20" s="520"/>
      <c r="AE20" s="520"/>
      <c r="AF20" s="520"/>
      <c r="AG20" s="520"/>
      <c r="AH20" s="520"/>
      <c r="AI20" s="520"/>
      <c r="AJ20" s="520"/>
      <c r="AK20" s="545"/>
      <c r="AL20" s="520"/>
    </row>
    <row r="21" spans="1:38" s="340" customFormat="1" x14ac:dyDescent="0.2">
      <c r="A21" s="705" t="s">
        <v>490</v>
      </c>
      <c r="B21" s="705"/>
      <c r="C21" s="705"/>
      <c r="D21" s="527"/>
      <c r="E21" s="528"/>
      <c r="F21" s="527"/>
      <c r="G21" s="528"/>
      <c r="H21" s="527"/>
      <c r="I21" s="528"/>
      <c r="J21" s="527"/>
      <c r="K21" s="528"/>
      <c r="L21" s="527"/>
      <c r="M21" s="528"/>
      <c r="N21" s="527"/>
      <c r="O21" s="528"/>
      <c r="P21" s="539"/>
      <c r="Q21" s="526"/>
      <c r="R21" s="100"/>
      <c r="S21" s="527"/>
      <c r="T21" s="528"/>
      <c r="V21" s="100"/>
      <c r="AK21" s="529"/>
    </row>
    <row r="22" spans="1:38" s="340" customFormat="1" x14ac:dyDescent="0.2">
      <c r="A22" s="530" t="s">
        <v>172</v>
      </c>
      <c r="B22" s="247"/>
      <c r="C22" s="247"/>
      <c r="D22" s="247"/>
      <c r="E22" s="247"/>
      <c r="F22" s="247"/>
      <c r="G22" s="247"/>
      <c r="H22" s="247"/>
      <c r="I22" s="247"/>
      <c r="J22" s="247"/>
      <c r="K22" s="247"/>
      <c r="L22" s="247"/>
      <c r="M22" s="247"/>
      <c r="N22" s="247"/>
      <c r="O22" s="247"/>
      <c r="P22" s="535"/>
      <c r="Q22" s="251"/>
      <c r="R22" s="251"/>
      <c r="S22" s="251"/>
      <c r="T22" s="251"/>
      <c r="W22" s="527"/>
      <c r="Y22" s="527"/>
      <c r="AI22" s="527"/>
    </row>
    <row r="23" spans="1:38" s="247" customFormat="1" ht="15" x14ac:dyDescent="0.25">
      <c r="A23" s="465" t="s">
        <v>572</v>
      </c>
      <c r="E23" s="251"/>
      <c r="F23" s="251"/>
      <c r="G23" s="251"/>
      <c r="P23" s="535"/>
    </row>
    <row r="24" spans="1:38" s="247" customFormat="1" x14ac:dyDescent="0.2">
      <c r="E24" s="251"/>
      <c r="F24" s="251"/>
      <c r="G24" s="251"/>
      <c r="P24" s="535"/>
      <c r="V24" s="99"/>
    </row>
    <row r="25" spans="1:38" ht="33" customHeight="1" x14ac:dyDescent="0.2">
      <c r="A25" s="113"/>
      <c r="B25" s="706" t="s">
        <v>179</v>
      </c>
      <c r="C25" s="706"/>
      <c r="D25" s="706"/>
      <c r="E25" s="706"/>
      <c r="F25" s="706"/>
      <c r="G25" s="706"/>
      <c r="H25" s="706"/>
      <c r="I25" s="706"/>
      <c r="J25" s="706"/>
      <c r="K25" s="706"/>
      <c r="L25" s="706"/>
      <c r="M25" s="706"/>
      <c r="N25" s="706"/>
      <c r="O25" s="706"/>
      <c r="P25" s="537"/>
      <c r="R25" s="368"/>
      <c r="S25" s="368"/>
      <c r="T25" s="368"/>
      <c r="V25" s="531"/>
    </row>
    <row r="26" spans="1:38" ht="15" customHeight="1" x14ac:dyDescent="0.2">
      <c r="A26" s="110" t="s">
        <v>102</v>
      </c>
      <c r="B26" s="708" t="s">
        <v>178</v>
      </c>
      <c r="C26" s="708"/>
      <c r="D26" s="708" t="s">
        <v>76</v>
      </c>
      <c r="E26" s="708"/>
      <c r="F26" s="709" t="s">
        <v>177</v>
      </c>
      <c r="G26" s="709"/>
      <c r="H26" s="709" t="s">
        <v>176</v>
      </c>
      <c r="I26" s="709"/>
      <c r="J26" s="709" t="s">
        <v>175</v>
      </c>
      <c r="K26" s="709"/>
      <c r="L26" s="709" t="s">
        <v>174</v>
      </c>
      <c r="M26" s="709"/>
      <c r="N26" s="709" t="s">
        <v>173</v>
      </c>
      <c r="O26" s="709"/>
      <c r="P26" s="618" t="s">
        <v>28</v>
      </c>
      <c r="R26" s="220" t="s">
        <v>102</v>
      </c>
      <c r="S26" s="708" t="s">
        <v>493</v>
      </c>
      <c r="T26" s="708"/>
      <c r="V26" s="100"/>
    </row>
    <row r="27" spans="1:38" ht="15" customHeight="1" x14ac:dyDescent="0.2">
      <c r="A27" s="109" t="s">
        <v>12</v>
      </c>
      <c r="B27" s="38">
        <v>21</v>
      </c>
      <c r="C27" s="114">
        <f>B27/$P27</f>
        <v>0.5</v>
      </c>
      <c r="D27" s="38">
        <v>15</v>
      </c>
      <c r="E27" s="114">
        <f>D27/$P27</f>
        <v>0.35714285714285715</v>
      </c>
      <c r="F27" s="61">
        <v>2</v>
      </c>
      <c r="G27" s="108">
        <f>F27/$P27</f>
        <v>4.7619047619047616E-2</v>
      </c>
      <c r="H27" s="38">
        <v>1</v>
      </c>
      <c r="I27" s="108">
        <f>H27/$P27</f>
        <v>2.3809523809523808E-2</v>
      </c>
      <c r="J27" s="38">
        <v>2</v>
      </c>
      <c r="K27" s="108">
        <f>J27/$P27</f>
        <v>4.7619047619047616E-2</v>
      </c>
      <c r="L27" s="38">
        <v>1</v>
      </c>
      <c r="M27" s="108">
        <f>L27/$P27</f>
        <v>2.3809523809523808E-2</v>
      </c>
      <c r="N27" s="38">
        <v>0</v>
      </c>
      <c r="O27" s="108">
        <f>N27/$P27</f>
        <v>0</v>
      </c>
      <c r="P27" s="537">
        <f t="shared" ref="P27:P39" si="4">SUM(B27,D27,F27,H27,J27,L27,N27)</f>
        <v>42</v>
      </c>
      <c r="R27" s="109" t="s">
        <v>12</v>
      </c>
      <c r="S27" s="38">
        <f>B27+D27</f>
        <v>36</v>
      </c>
      <c r="T27" s="114">
        <f>S27/$P27</f>
        <v>0.8571428571428571</v>
      </c>
      <c r="V27" s="100"/>
    </row>
    <row r="28" spans="1:38" ht="15" customHeight="1" x14ac:dyDescent="0.2">
      <c r="A28" s="69" t="s">
        <v>14</v>
      </c>
      <c r="B28" s="38">
        <v>23</v>
      </c>
      <c r="C28" s="114">
        <f t="shared" ref="C28:C40" si="5">B28/$P28</f>
        <v>0.44230769230769229</v>
      </c>
      <c r="D28" s="38">
        <v>21</v>
      </c>
      <c r="E28" s="114">
        <f t="shared" ref="E28:E40" si="6">D28/$P28</f>
        <v>0.40384615384615385</v>
      </c>
      <c r="F28" s="61">
        <v>2</v>
      </c>
      <c r="G28" s="108">
        <f t="shared" ref="G28:G40" si="7">F28/$P28</f>
        <v>3.8461538461538464E-2</v>
      </c>
      <c r="H28" s="38">
        <v>0</v>
      </c>
      <c r="I28" s="108">
        <f t="shared" ref="I28:I40" si="8">H28/$P28</f>
        <v>0</v>
      </c>
      <c r="J28" s="38">
        <v>2</v>
      </c>
      <c r="K28" s="108">
        <f t="shared" ref="K28:K40" si="9">J28/$P28</f>
        <v>3.8461538461538464E-2</v>
      </c>
      <c r="L28" s="38">
        <v>4</v>
      </c>
      <c r="M28" s="108">
        <f t="shared" ref="M28:M40" si="10">L28/$P28</f>
        <v>7.6923076923076927E-2</v>
      </c>
      <c r="N28" s="38">
        <v>0</v>
      </c>
      <c r="O28" s="108">
        <f t="shared" ref="O28:O40" si="11">N28/$P28</f>
        <v>0</v>
      </c>
      <c r="P28" s="538">
        <f t="shared" si="4"/>
        <v>52</v>
      </c>
      <c r="R28" s="69" t="s">
        <v>14</v>
      </c>
      <c r="S28" s="38">
        <f t="shared" ref="S28:S40" si="12">B28+D28</f>
        <v>44</v>
      </c>
      <c r="T28" s="114">
        <f t="shared" ref="T28:T40" si="13">S28/$P28</f>
        <v>0.84615384615384615</v>
      </c>
      <c r="V28" s="100"/>
    </row>
    <row r="29" spans="1:38" ht="15" customHeight="1" x14ac:dyDescent="0.2">
      <c r="A29" s="69" t="s">
        <v>16</v>
      </c>
      <c r="B29" s="38">
        <v>29</v>
      </c>
      <c r="C29" s="114">
        <f t="shared" si="5"/>
        <v>0.52727272727272723</v>
      </c>
      <c r="D29" s="38">
        <v>20</v>
      </c>
      <c r="E29" s="114">
        <f t="shared" si="6"/>
        <v>0.36363636363636365</v>
      </c>
      <c r="F29" s="61">
        <v>4</v>
      </c>
      <c r="G29" s="108">
        <f t="shared" si="7"/>
        <v>7.2727272727272724E-2</v>
      </c>
      <c r="H29" s="38">
        <v>2</v>
      </c>
      <c r="I29" s="108">
        <f t="shared" si="8"/>
        <v>3.6363636363636362E-2</v>
      </c>
      <c r="J29" s="38">
        <v>0</v>
      </c>
      <c r="K29" s="108">
        <f t="shared" si="9"/>
        <v>0</v>
      </c>
      <c r="L29" s="38">
        <v>0</v>
      </c>
      <c r="M29" s="108">
        <f t="shared" si="10"/>
        <v>0</v>
      </c>
      <c r="N29" s="38">
        <v>0</v>
      </c>
      <c r="O29" s="108">
        <f t="shared" si="11"/>
        <v>0</v>
      </c>
      <c r="P29" s="538">
        <f t="shared" si="4"/>
        <v>55</v>
      </c>
      <c r="R29" s="69" t="s">
        <v>16</v>
      </c>
      <c r="S29" s="38">
        <f t="shared" si="12"/>
        <v>49</v>
      </c>
      <c r="T29" s="114">
        <f t="shared" si="13"/>
        <v>0.89090909090909087</v>
      </c>
      <c r="V29" s="100"/>
    </row>
    <row r="30" spans="1:38" ht="15" customHeight="1" x14ac:dyDescent="0.2">
      <c r="A30" s="69" t="s">
        <v>18</v>
      </c>
      <c r="B30" s="38">
        <v>21</v>
      </c>
      <c r="C30" s="114">
        <f t="shared" si="5"/>
        <v>0.41176470588235292</v>
      </c>
      <c r="D30" s="38">
        <v>24</v>
      </c>
      <c r="E30" s="114">
        <f t="shared" si="6"/>
        <v>0.47058823529411764</v>
      </c>
      <c r="F30" s="61">
        <v>5</v>
      </c>
      <c r="G30" s="108">
        <f t="shared" si="7"/>
        <v>9.8039215686274508E-2</v>
      </c>
      <c r="H30" s="38">
        <v>0</v>
      </c>
      <c r="I30" s="108">
        <f t="shared" si="8"/>
        <v>0</v>
      </c>
      <c r="J30" s="38">
        <v>0</v>
      </c>
      <c r="K30" s="108">
        <f t="shared" si="9"/>
        <v>0</v>
      </c>
      <c r="L30" s="38">
        <v>0</v>
      </c>
      <c r="M30" s="108">
        <f t="shared" si="10"/>
        <v>0</v>
      </c>
      <c r="N30" s="38">
        <v>1</v>
      </c>
      <c r="O30" s="108">
        <f t="shared" si="11"/>
        <v>1.9607843137254902E-2</v>
      </c>
      <c r="P30" s="538">
        <f t="shared" si="4"/>
        <v>51</v>
      </c>
      <c r="R30" s="69" t="s">
        <v>18</v>
      </c>
      <c r="S30" s="38">
        <f t="shared" si="12"/>
        <v>45</v>
      </c>
      <c r="T30" s="114">
        <f t="shared" si="13"/>
        <v>0.88235294117647056</v>
      </c>
      <c r="V30" s="100"/>
    </row>
    <row r="31" spans="1:38" ht="15" customHeight="1" x14ac:dyDescent="0.2">
      <c r="A31" s="69" t="s">
        <v>19</v>
      </c>
      <c r="B31" s="61">
        <v>41</v>
      </c>
      <c r="C31" s="114">
        <f t="shared" si="5"/>
        <v>0.4823529411764706</v>
      </c>
      <c r="D31" s="61">
        <v>30</v>
      </c>
      <c r="E31" s="114">
        <f t="shared" si="6"/>
        <v>0.35294117647058826</v>
      </c>
      <c r="F31" s="61">
        <v>7</v>
      </c>
      <c r="G31" s="108">
        <f t="shared" si="7"/>
        <v>8.2352941176470587E-2</v>
      </c>
      <c r="H31" s="61">
        <v>3</v>
      </c>
      <c r="I31" s="108">
        <f t="shared" si="8"/>
        <v>3.5294117647058823E-2</v>
      </c>
      <c r="J31" s="61">
        <v>2</v>
      </c>
      <c r="K31" s="108">
        <f t="shared" si="9"/>
        <v>2.3529411764705882E-2</v>
      </c>
      <c r="L31" s="61">
        <v>1</v>
      </c>
      <c r="M31" s="108">
        <f t="shared" si="10"/>
        <v>1.1764705882352941E-2</v>
      </c>
      <c r="N31" s="61">
        <v>1</v>
      </c>
      <c r="O31" s="108">
        <f t="shared" si="11"/>
        <v>1.1764705882352941E-2</v>
      </c>
      <c r="P31" s="538">
        <f t="shared" si="4"/>
        <v>85</v>
      </c>
      <c r="R31" s="69" t="s">
        <v>19</v>
      </c>
      <c r="S31" s="38">
        <f t="shared" si="12"/>
        <v>71</v>
      </c>
      <c r="T31" s="114">
        <f t="shared" si="13"/>
        <v>0.83529411764705885</v>
      </c>
      <c r="V31" s="100"/>
    </row>
    <row r="32" spans="1:38" ht="15" customHeight="1" x14ac:dyDescent="0.2">
      <c r="A32" s="69" t="s">
        <v>20</v>
      </c>
      <c r="B32" s="61">
        <v>17</v>
      </c>
      <c r="C32" s="114">
        <f t="shared" si="5"/>
        <v>0.2073170731707317</v>
      </c>
      <c r="D32" s="61">
        <v>60</v>
      </c>
      <c r="E32" s="114">
        <f t="shared" si="6"/>
        <v>0.73170731707317072</v>
      </c>
      <c r="F32" s="61">
        <v>1</v>
      </c>
      <c r="G32" s="108">
        <f t="shared" si="7"/>
        <v>1.2195121951219513E-2</v>
      </c>
      <c r="H32" s="61">
        <v>2</v>
      </c>
      <c r="I32" s="108">
        <f t="shared" si="8"/>
        <v>2.4390243902439025E-2</v>
      </c>
      <c r="J32" s="61">
        <v>0</v>
      </c>
      <c r="K32" s="108">
        <f t="shared" si="9"/>
        <v>0</v>
      </c>
      <c r="L32" s="61">
        <v>2</v>
      </c>
      <c r="M32" s="108">
        <f t="shared" si="10"/>
        <v>2.4390243902439025E-2</v>
      </c>
      <c r="N32" s="61">
        <v>0</v>
      </c>
      <c r="O32" s="108">
        <f t="shared" si="11"/>
        <v>0</v>
      </c>
      <c r="P32" s="538">
        <f t="shared" si="4"/>
        <v>82</v>
      </c>
      <c r="R32" s="69" t="s">
        <v>20</v>
      </c>
      <c r="S32" s="38">
        <f t="shared" si="12"/>
        <v>77</v>
      </c>
      <c r="T32" s="114">
        <f t="shared" si="13"/>
        <v>0.93902439024390238</v>
      </c>
      <c r="V32" s="100"/>
      <c r="W32" s="472"/>
      <c r="X32" s="472"/>
      <c r="Y32" s="472"/>
      <c r="Z32" s="472"/>
      <c r="AA32" s="472"/>
      <c r="AB32" s="472"/>
      <c r="AC32" s="472"/>
      <c r="AD32" s="472"/>
      <c r="AE32" s="472"/>
      <c r="AF32" s="472"/>
      <c r="AG32" s="472"/>
      <c r="AH32" s="472"/>
      <c r="AI32" s="472"/>
      <c r="AJ32" s="472"/>
    </row>
    <row r="33" spans="1:38" ht="15" customHeight="1" x14ac:dyDescent="0.2">
      <c r="A33" s="69" t="s">
        <v>83</v>
      </c>
      <c r="B33" s="38">
        <v>19</v>
      </c>
      <c r="C33" s="114">
        <f t="shared" si="5"/>
        <v>0.41304347826086957</v>
      </c>
      <c r="D33" s="38">
        <v>20</v>
      </c>
      <c r="E33" s="114">
        <f t="shared" si="6"/>
        <v>0.43478260869565216</v>
      </c>
      <c r="F33" s="61">
        <v>4</v>
      </c>
      <c r="G33" s="108">
        <f t="shared" si="7"/>
        <v>8.6956521739130432E-2</v>
      </c>
      <c r="H33" s="38">
        <v>1</v>
      </c>
      <c r="I33" s="108">
        <f t="shared" si="8"/>
        <v>2.1739130434782608E-2</v>
      </c>
      <c r="J33" s="38">
        <v>2</v>
      </c>
      <c r="K33" s="108">
        <f t="shared" si="9"/>
        <v>4.3478260869565216E-2</v>
      </c>
      <c r="L33" s="38">
        <v>0</v>
      </c>
      <c r="M33" s="108">
        <f t="shared" si="10"/>
        <v>0</v>
      </c>
      <c r="N33" s="38">
        <v>0</v>
      </c>
      <c r="O33" s="108">
        <f t="shared" si="11"/>
        <v>0</v>
      </c>
      <c r="P33" s="538">
        <f t="shared" si="4"/>
        <v>46</v>
      </c>
      <c r="R33" s="69" t="s">
        <v>83</v>
      </c>
      <c r="S33" s="38">
        <f t="shared" si="12"/>
        <v>39</v>
      </c>
      <c r="T33" s="114">
        <f t="shared" si="13"/>
        <v>0.84782608695652173</v>
      </c>
      <c r="V33" s="100"/>
    </row>
    <row r="34" spans="1:38" ht="15" customHeight="1" x14ac:dyDescent="0.2">
      <c r="A34" s="69" t="s">
        <v>22</v>
      </c>
      <c r="B34" s="38">
        <v>56</v>
      </c>
      <c r="C34" s="114">
        <f t="shared" si="5"/>
        <v>0.45528455284552843</v>
      </c>
      <c r="D34" s="38">
        <v>45</v>
      </c>
      <c r="E34" s="114">
        <f t="shared" si="6"/>
        <v>0.36585365853658536</v>
      </c>
      <c r="F34" s="61">
        <v>3</v>
      </c>
      <c r="G34" s="108">
        <f t="shared" si="7"/>
        <v>2.4390243902439025E-2</v>
      </c>
      <c r="H34" s="38">
        <v>8</v>
      </c>
      <c r="I34" s="108">
        <f t="shared" si="8"/>
        <v>6.5040650406504072E-2</v>
      </c>
      <c r="J34" s="38">
        <v>5</v>
      </c>
      <c r="K34" s="108">
        <f t="shared" si="9"/>
        <v>4.065040650406504E-2</v>
      </c>
      <c r="L34" s="38">
        <v>6</v>
      </c>
      <c r="M34" s="108">
        <f t="shared" si="10"/>
        <v>4.878048780487805E-2</v>
      </c>
      <c r="N34" s="38">
        <v>0</v>
      </c>
      <c r="O34" s="108">
        <f t="shared" si="11"/>
        <v>0</v>
      </c>
      <c r="P34" s="538">
        <f t="shared" si="4"/>
        <v>123</v>
      </c>
      <c r="R34" s="69" t="s">
        <v>22</v>
      </c>
      <c r="S34" s="38">
        <f t="shared" si="12"/>
        <v>101</v>
      </c>
      <c r="T34" s="114">
        <f t="shared" si="13"/>
        <v>0.82113821138211385</v>
      </c>
      <c r="V34" s="100"/>
    </row>
    <row r="35" spans="1:38" ht="15" customHeight="1" x14ac:dyDescent="0.2">
      <c r="A35" s="69" t="s">
        <v>84</v>
      </c>
      <c r="B35" s="61">
        <v>14</v>
      </c>
      <c r="C35" s="114">
        <f t="shared" si="5"/>
        <v>0.23728813559322035</v>
      </c>
      <c r="D35" s="61">
        <v>31</v>
      </c>
      <c r="E35" s="114">
        <f t="shared" si="6"/>
        <v>0.52542372881355937</v>
      </c>
      <c r="F35" s="61">
        <v>5</v>
      </c>
      <c r="G35" s="108">
        <f t="shared" si="7"/>
        <v>8.4745762711864403E-2</v>
      </c>
      <c r="H35" s="61">
        <v>3</v>
      </c>
      <c r="I35" s="108">
        <f t="shared" si="8"/>
        <v>5.0847457627118647E-2</v>
      </c>
      <c r="J35" s="61">
        <v>5</v>
      </c>
      <c r="K35" s="108">
        <f t="shared" si="9"/>
        <v>8.4745762711864403E-2</v>
      </c>
      <c r="L35" s="61">
        <v>1</v>
      </c>
      <c r="M35" s="108">
        <f t="shared" si="10"/>
        <v>1.6949152542372881E-2</v>
      </c>
      <c r="N35" s="61">
        <v>0</v>
      </c>
      <c r="O35" s="108">
        <f t="shared" si="11"/>
        <v>0</v>
      </c>
      <c r="P35" s="538">
        <f t="shared" si="4"/>
        <v>59</v>
      </c>
      <c r="R35" s="69" t="s">
        <v>84</v>
      </c>
      <c r="S35" s="38">
        <f t="shared" si="12"/>
        <v>45</v>
      </c>
      <c r="T35" s="114">
        <f t="shared" si="13"/>
        <v>0.76271186440677963</v>
      </c>
      <c r="V35" s="100"/>
    </row>
    <row r="36" spans="1:38" ht="15" customHeight="1" x14ac:dyDescent="0.2">
      <c r="A36" s="69" t="s">
        <v>85</v>
      </c>
      <c r="B36" s="61">
        <v>15</v>
      </c>
      <c r="C36" s="114">
        <f t="shared" si="5"/>
        <v>0.5357142857142857</v>
      </c>
      <c r="D36" s="61">
        <v>8</v>
      </c>
      <c r="E36" s="114">
        <f t="shared" si="6"/>
        <v>0.2857142857142857</v>
      </c>
      <c r="F36" s="61">
        <v>1</v>
      </c>
      <c r="G36" s="108">
        <f t="shared" si="7"/>
        <v>3.5714285714285712E-2</v>
      </c>
      <c r="H36" s="61">
        <v>3</v>
      </c>
      <c r="I36" s="108">
        <f t="shared" si="8"/>
        <v>0.10714285714285714</v>
      </c>
      <c r="J36" s="61">
        <v>1</v>
      </c>
      <c r="K36" s="108">
        <f t="shared" si="9"/>
        <v>3.5714285714285712E-2</v>
      </c>
      <c r="L36" s="61">
        <v>0</v>
      </c>
      <c r="M36" s="108">
        <f t="shared" si="10"/>
        <v>0</v>
      </c>
      <c r="N36" s="61">
        <v>0</v>
      </c>
      <c r="O36" s="108">
        <f t="shared" si="11"/>
        <v>0</v>
      </c>
      <c r="P36" s="538">
        <f t="shared" si="4"/>
        <v>28</v>
      </c>
      <c r="R36" s="69" t="s">
        <v>85</v>
      </c>
      <c r="S36" s="38">
        <f t="shared" si="12"/>
        <v>23</v>
      </c>
      <c r="T36" s="114">
        <f t="shared" si="13"/>
        <v>0.8214285714285714</v>
      </c>
      <c r="V36" s="100"/>
    </row>
    <row r="37" spans="1:38" ht="15" customHeight="1" x14ac:dyDescent="0.2">
      <c r="A37" s="69" t="s">
        <v>86</v>
      </c>
      <c r="B37" s="61">
        <v>17</v>
      </c>
      <c r="C37" s="114">
        <f t="shared" si="5"/>
        <v>0.70833333333333337</v>
      </c>
      <c r="D37" s="61">
        <v>5</v>
      </c>
      <c r="E37" s="114">
        <f t="shared" si="6"/>
        <v>0.20833333333333334</v>
      </c>
      <c r="F37" s="61">
        <v>0</v>
      </c>
      <c r="G37" s="108">
        <f t="shared" si="7"/>
        <v>0</v>
      </c>
      <c r="H37" s="61">
        <v>1</v>
      </c>
      <c r="I37" s="108">
        <f t="shared" si="8"/>
        <v>4.1666666666666664E-2</v>
      </c>
      <c r="J37" s="61">
        <v>1</v>
      </c>
      <c r="K37" s="108">
        <f t="shared" si="9"/>
        <v>4.1666666666666664E-2</v>
      </c>
      <c r="L37" s="61">
        <v>0</v>
      </c>
      <c r="M37" s="108">
        <f t="shared" si="10"/>
        <v>0</v>
      </c>
      <c r="N37" s="61">
        <v>0</v>
      </c>
      <c r="O37" s="108">
        <f t="shared" si="11"/>
        <v>0</v>
      </c>
      <c r="P37" s="538">
        <f t="shared" si="4"/>
        <v>24</v>
      </c>
      <c r="R37" s="69" t="s">
        <v>86</v>
      </c>
      <c r="S37" s="38">
        <f t="shared" si="12"/>
        <v>22</v>
      </c>
      <c r="T37" s="114">
        <f t="shared" si="13"/>
        <v>0.91666666666666663</v>
      </c>
      <c r="V37" s="100"/>
    </row>
    <row r="38" spans="1:38" ht="15" customHeight="1" x14ac:dyDescent="0.2">
      <c r="A38" s="69" t="s">
        <v>87</v>
      </c>
      <c r="B38" s="61">
        <v>63</v>
      </c>
      <c r="C38" s="114">
        <f t="shared" si="5"/>
        <v>0.4921875</v>
      </c>
      <c r="D38" s="61">
        <v>49</v>
      </c>
      <c r="E38" s="114">
        <f t="shared" si="6"/>
        <v>0.3828125</v>
      </c>
      <c r="F38" s="61">
        <v>7</v>
      </c>
      <c r="G38" s="108">
        <f t="shared" si="7"/>
        <v>5.46875E-2</v>
      </c>
      <c r="H38" s="61">
        <v>2</v>
      </c>
      <c r="I38" s="108">
        <f t="shared" si="8"/>
        <v>1.5625E-2</v>
      </c>
      <c r="J38" s="61">
        <v>4</v>
      </c>
      <c r="K38" s="108">
        <f t="shared" si="9"/>
        <v>3.125E-2</v>
      </c>
      <c r="L38" s="61">
        <v>3</v>
      </c>
      <c r="M38" s="108">
        <f t="shared" si="10"/>
        <v>2.34375E-2</v>
      </c>
      <c r="N38" s="61">
        <v>0</v>
      </c>
      <c r="O38" s="108">
        <f t="shared" si="11"/>
        <v>0</v>
      </c>
      <c r="P38" s="538">
        <f t="shared" si="4"/>
        <v>128</v>
      </c>
      <c r="R38" s="69" t="s">
        <v>87</v>
      </c>
      <c r="S38" s="38">
        <f t="shared" si="12"/>
        <v>112</v>
      </c>
      <c r="T38" s="114">
        <f t="shared" si="13"/>
        <v>0.875</v>
      </c>
      <c r="V38" s="100"/>
    </row>
    <row r="39" spans="1:38" ht="15" customHeight="1" x14ac:dyDescent="0.2">
      <c r="A39" s="69" t="s">
        <v>27</v>
      </c>
      <c r="B39" s="61">
        <v>8</v>
      </c>
      <c r="C39" s="114">
        <f t="shared" si="5"/>
        <v>0.27586206896551724</v>
      </c>
      <c r="D39" s="61">
        <v>15</v>
      </c>
      <c r="E39" s="114">
        <f t="shared" si="6"/>
        <v>0.51724137931034486</v>
      </c>
      <c r="F39" s="61">
        <v>1</v>
      </c>
      <c r="G39" s="108">
        <f t="shared" si="7"/>
        <v>3.4482758620689655E-2</v>
      </c>
      <c r="H39" s="61">
        <v>0</v>
      </c>
      <c r="I39" s="108">
        <f t="shared" si="8"/>
        <v>0</v>
      </c>
      <c r="J39" s="61">
        <v>1</v>
      </c>
      <c r="K39" s="108">
        <f t="shared" si="9"/>
        <v>3.4482758620689655E-2</v>
      </c>
      <c r="L39" s="61">
        <v>2</v>
      </c>
      <c r="M39" s="108">
        <f t="shared" si="10"/>
        <v>6.8965517241379309E-2</v>
      </c>
      <c r="N39" s="61">
        <v>2</v>
      </c>
      <c r="O39" s="108">
        <f t="shared" si="11"/>
        <v>6.8965517241379309E-2</v>
      </c>
      <c r="P39" s="538">
        <f t="shared" si="4"/>
        <v>29</v>
      </c>
      <c r="R39" s="69" t="s">
        <v>27</v>
      </c>
      <c r="S39" s="38">
        <f t="shared" si="12"/>
        <v>23</v>
      </c>
      <c r="T39" s="114">
        <f t="shared" si="13"/>
        <v>0.7931034482758621</v>
      </c>
      <c r="V39" s="100"/>
    </row>
    <row r="40" spans="1:38" s="116" customFormat="1" ht="15" customHeight="1" x14ac:dyDescent="0.2">
      <c r="A40" s="540" t="s">
        <v>28</v>
      </c>
      <c r="B40" s="298">
        <f>SUM(B27:B39)</f>
        <v>344</v>
      </c>
      <c r="C40" s="300">
        <f t="shared" si="5"/>
        <v>0.42786069651741293</v>
      </c>
      <c r="D40" s="298">
        <f>SUM(D27:D39)</f>
        <v>343</v>
      </c>
      <c r="E40" s="300">
        <f t="shared" si="6"/>
        <v>0.42661691542288555</v>
      </c>
      <c r="F40" s="298">
        <f>SUM(F27:F39)</f>
        <v>42</v>
      </c>
      <c r="G40" s="541">
        <f t="shared" si="7"/>
        <v>5.2238805970149252E-2</v>
      </c>
      <c r="H40" s="298">
        <f>SUM(H27:H39)</f>
        <v>26</v>
      </c>
      <c r="I40" s="541">
        <f t="shared" si="8"/>
        <v>3.2338308457711441E-2</v>
      </c>
      <c r="J40" s="298">
        <f>SUM(J27:J39)</f>
        <v>25</v>
      </c>
      <c r="K40" s="541">
        <f t="shared" si="9"/>
        <v>3.109452736318408E-2</v>
      </c>
      <c r="L40" s="298">
        <f>SUM(L27:L39)</f>
        <v>20</v>
      </c>
      <c r="M40" s="541">
        <f t="shared" si="10"/>
        <v>2.4875621890547265E-2</v>
      </c>
      <c r="N40" s="298">
        <f>SUM(N27:N39)</f>
        <v>4</v>
      </c>
      <c r="O40" s="541">
        <f t="shared" si="11"/>
        <v>4.9751243781094526E-3</v>
      </c>
      <c r="P40" s="542">
        <f>SUM(P27:P39)</f>
        <v>804</v>
      </c>
      <c r="Q40" s="544"/>
      <c r="R40" s="540" t="s">
        <v>28</v>
      </c>
      <c r="S40" s="177">
        <f t="shared" si="12"/>
        <v>687</v>
      </c>
      <c r="T40" s="300">
        <f t="shared" si="13"/>
        <v>0.85447761194029848</v>
      </c>
      <c r="U40" s="341"/>
      <c r="V40" s="341"/>
      <c r="W40" s="341"/>
      <c r="X40" s="341"/>
      <c r="Y40" s="341"/>
      <c r="Z40" s="341"/>
      <c r="AA40" s="341"/>
      <c r="AB40" s="341"/>
      <c r="AC40" s="341"/>
      <c r="AD40" s="341"/>
      <c r="AE40" s="341"/>
      <c r="AF40" s="341"/>
      <c r="AG40" s="341"/>
      <c r="AH40" s="341"/>
      <c r="AI40" s="341"/>
      <c r="AJ40" s="341"/>
      <c r="AK40" s="341"/>
      <c r="AL40" s="341"/>
    </row>
    <row r="41" spans="1:38" s="247" customFormat="1" x14ac:dyDescent="0.2">
      <c r="A41" s="705" t="s">
        <v>490</v>
      </c>
      <c r="B41" s="705"/>
      <c r="C41" s="705"/>
      <c r="P41" s="535"/>
      <c r="Q41" s="251"/>
      <c r="R41" s="251"/>
      <c r="S41" s="251"/>
      <c r="T41" s="251"/>
    </row>
    <row r="42" spans="1:38" s="247" customFormat="1" x14ac:dyDescent="0.2">
      <c r="A42" s="100"/>
      <c r="B42" s="340"/>
      <c r="C42" s="528"/>
      <c r="P42" s="535"/>
      <c r="Q42" s="251"/>
      <c r="R42" s="251"/>
      <c r="S42" s="251"/>
      <c r="T42" s="251"/>
    </row>
    <row r="43" spans="1:38" s="247" customFormat="1" x14ac:dyDescent="0.2">
      <c r="A43" s="100"/>
      <c r="B43" s="340"/>
      <c r="C43" s="528"/>
      <c r="P43" s="535"/>
      <c r="Q43" s="251"/>
      <c r="R43" s="251"/>
      <c r="S43" s="251"/>
      <c r="T43" s="251"/>
    </row>
    <row r="44" spans="1:38" s="247" customFormat="1" x14ac:dyDescent="0.2">
      <c r="A44" s="100"/>
      <c r="B44" s="340"/>
      <c r="C44" s="528"/>
      <c r="P44" s="535"/>
      <c r="Q44" s="251"/>
      <c r="R44" s="251"/>
      <c r="S44" s="251"/>
      <c r="T44" s="251"/>
    </row>
    <row r="45" spans="1:38" s="247" customFormat="1" x14ac:dyDescent="0.2">
      <c r="A45" s="100"/>
      <c r="B45" s="340"/>
      <c r="C45" s="528"/>
      <c r="P45" s="535"/>
      <c r="Q45" s="251"/>
      <c r="R45" s="251"/>
      <c r="S45" s="251"/>
      <c r="T45" s="251"/>
    </row>
    <row r="46" spans="1:38" s="247" customFormat="1" x14ac:dyDescent="0.2">
      <c r="A46" s="100"/>
      <c r="B46" s="340"/>
      <c r="C46" s="528"/>
      <c r="G46" s="533"/>
      <c r="P46" s="535"/>
      <c r="Q46" s="251"/>
      <c r="R46" s="251"/>
      <c r="S46" s="251"/>
      <c r="T46" s="251"/>
    </row>
    <row r="47" spans="1:38" s="247" customFormat="1" x14ac:dyDescent="0.2">
      <c r="A47" s="100"/>
      <c r="B47" s="340"/>
      <c r="C47" s="528"/>
      <c r="G47" s="533"/>
      <c r="P47" s="535"/>
      <c r="Q47" s="251"/>
      <c r="R47" s="251"/>
      <c r="S47" s="251"/>
      <c r="T47" s="251"/>
    </row>
    <row r="48" spans="1:38" s="247" customFormat="1" x14ac:dyDescent="0.2">
      <c r="A48" s="100"/>
      <c r="B48" s="340"/>
      <c r="C48" s="528"/>
      <c r="P48" s="535"/>
      <c r="Q48" s="251"/>
      <c r="R48" s="251"/>
      <c r="S48" s="251"/>
      <c r="T48" s="251"/>
    </row>
    <row r="49" spans="1:20" s="247" customFormat="1" x14ac:dyDescent="0.2">
      <c r="A49" s="100"/>
      <c r="B49" s="340"/>
      <c r="C49" s="528"/>
      <c r="P49" s="535"/>
      <c r="Q49" s="251"/>
      <c r="R49" s="251"/>
      <c r="S49" s="251"/>
      <c r="T49" s="251"/>
    </row>
    <row r="50" spans="1:20" s="247" customFormat="1" x14ac:dyDescent="0.2">
      <c r="A50" s="100"/>
      <c r="B50" s="340"/>
      <c r="C50" s="528"/>
      <c r="P50" s="535"/>
      <c r="Q50" s="251"/>
      <c r="R50" s="251"/>
      <c r="S50" s="251"/>
      <c r="T50" s="251"/>
    </row>
    <row r="51" spans="1:20" s="247" customFormat="1" x14ac:dyDescent="0.2">
      <c r="A51" s="100"/>
      <c r="B51" s="340"/>
      <c r="C51" s="528"/>
      <c r="P51" s="535"/>
      <c r="Q51" s="251"/>
      <c r="R51" s="251"/>
      <c r="S51" s="251"/>
      <c r="T51" s="251"/>
    </row>
    <row r="52" spans="1:20" s="247" customFormat="1" x14ac:dyDescent="0.2">
      <c r="A52" s="100"/>
      <c r="B52" s="340"/>
      <c r="C52" s="528"/>
      <c r="P52" s="535"/>
      <c r="Q52" s="251"/>
      <c r="R52" s="251"/>
      <c r="S52" s="251"/>
      <c r="T52" s="251"/>
    </row>
    <row r="53" spans="1:20" s="247" customFormat="1" x14ac:dyDescent="0.2">
      <c r="A53" s="100"/>
      <c r="B53" s="340"/>
      <c r="C53" s="528"/>
      <c r="P53" s="535"/>
      <c r="Q53" s="251"/>
      <c r="R53" s="251"/>
      <c r="S53" s="251"/>
      <c r="T53" s="251"/>
    </row>
    <row r="54" spans="1:20" s="247" customFormat="1" x14ac:dyDescent="0.2">
      <c r="A54" s="100"/>
      <c r="B54" s="340"/>
      <c r="C54" s="528"/>
      <c r="P54" s="535"/>
      <c r="Q54" s="251"/>
      <c r="R54" s="251"/>
      <c r="S54" s="251"/>
      <c r="T54" s="251"/>
    </row>
    <row r="55" spans="1:20" s="247" customFormat="1" x14ac:dyDescent="0.2">
      <c r="A55" s="100"/>
      <c r="B55" s="340"/>
      <c r="C55" s="528"/>
      <c r="P55" s="535"/>
      <c r="Q55" s="251"/>
      <c r="R55" s="251"/>
      <c r="S55" s="251"/>
      <c r="T55" s="251"/>
    </row>
  </sheetData>
  <mergeCells count="21">
    <mergeCell ref="F26:G26"/>
    <mergeCell ref="H26:I26"/>
    <mergeCell ref="J26:K26"/>
    <mergeCell ref="L26:M26"/>
    <mergeCell ref="N26:O26"/>
    <mergeCell ref="A21:C21"/>
    <mergeCell ref="A41:C41"/>
    <mergeCell ref="B5:O5"/>
    <mergeCell ref="R5:T5"/>
    <mergeCell ref="B6:C6"/>
    <mergeCell ref="D6:E6"/>
    <mergeCell ref="F6:G6"/>
    <mergeCell ref="H6:I6"/>
    <mergeCell ref="J6:K6"/>
    <mergeCell ref="L6:M6"/>
    <mergeCell ref="N6:O6"/>
    <mergeCell ref="S6:T6"/>
    <mergeCell ref="S26:T26"/>
    <mergeCell ref="B25:O25"/>
    <mergeCell ref="B26:C26"/>
    <mergeCell ref="D26:E26"/>
  </mergeCells>
  <conditionalFormatting sqref="Z7:Z21">
    <cfRule type="colorScale" priority="1">
      <colorScale>
        <cfvo type="min"/>
        <cfvo type="max"/>
        <color rgb="FFFF7128"/>
        <color rgb="FFFFEF9C"/>
      </colorScale>
    </cfRule>
  </conditionalFormatting>
  <conditionalFormatting sqref="AB7:AB21">
    <cfRule type="colorScale" priority="2">
      <colorScale>
        <cfvo type="min"/>
        <cfvo type="max"/>
        <color rgb="FFFF7128"/>
        <color rgb="FFFFEF9C"/>
      </colorScale>
    </cfRule>
  </conditionalFormatting>
  <conditionalFormatting sqref="AD7:AD21">
    <cfRule type="colorScale" priority="3">
      <colorScale>
        <cfvo type="min"/>
        <cfvo type="max"/>
        <color rgb="FFFF7128"/>
        <color rgb="FFFFEF9C"/>
      </colorScale>
    </cfRule>
  </conditionalFormatting>
  <conditionalFormatting sqref="AF7:AF21">
    <cfRule type="colorScale" priority="4">
      <colorScale>
        <cfvo type="min"/>
        <cfvo type="max"/>
        <color rgb="FFFF7128"/>
        <color rgb="FFFFEF9C"/>
      </colorScale>
    </cfRule>
  </conditionalFormatting>
  <conditionalFormatting sqref="AH7:AH21">
    <cfRule type="colorScale" priority="5">
      <colorScale>
        <cfvo type="min"/>
        <cfvo type="max"/>
        <color rgb="FFFF7128"/>
        <color rgb="FFFFEF9C"/>
      </colorScale>
    </cfRule>
  </conditionalFormatting>
  <conditionalFormatting sqref="AJ7:AJ21">
    <cfRule type="colorScale" priority="6">
      <colorScale>
        <cfvo type="min"/>
        <cfvo type="max"/>
        <color rgb="FFFF7128"/>
        <color rgb="FFFFEF9C"/>
      </colorScale>
    </cfRule>
  </conditionalFormatting>
  <hyperlinks>
    <hyperlink ref="A1" location="TOC!A1" display="TOC"/>
  </hyperlinks>
  <pageMargins left="0.70866141732283472" right="0.70866141732283472" top="0.74803149606299213" bottom="0.74803149606299213" header="0.31496062992125984" footer="0.31496062992125984"/>
  <pageSetup paperSize="9" scale="71" orientation="landscape" horizontalDpi="1200" verticalDpi="1200" r:id="rId1"/>
  <headerFooter>
    <oddHeader>&amp;C&amp;F</oddHeader>
    <oddFooter>&amp;C&amp;A
Page &amp;P of &amp;N</oddFooter>
  </headerFooter>
  <colBreaks count="1" manualBreakCount="1">
    <brk id="2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zoomScaleNormal="100" zoomScaleSheetLayoutView="85" workbookViewId="0"/>
  </sheetViews>
  <sheetFormatPr defaultRowHeight="12" x14ac:dyDescent="0.2"/>
  <cols>
    <col min="1" max="1" width="15.7109375" style="37" customWidth="1"/>
    <col min="2" max="15" width="8.7109375" style="37" customWidth="1"/>
    <col min="16" max="16" width="8.7109375" style="50" customWidth="1"/>
    <col min="17" max="17" width="2.7109375" style="247" customWidth="1"/>
    <col min="18" max="18" width="15.7109375" style="37" customWidth="1"/>
    <col min="19" max="20" width="8.7109375" style="37" customWidth="1"/>
    <col min="21" max="32" width="5.7109375" style="247" customWidth="1"/>
    <col min="33" max="34" width="9.140625" style="247"/>
    <col min="35" max="16384" width="9.140625" style="37"/>
  </cols>
  <sheetData>
    <row r="1" spans="1:34" s="247" customFormat="1" ht="15" x14ac:dyDescent="0.25">
      <c r="A1" s="222" t="s">
        <v>74</v>
      </c>
      <c r="P1" s="251"/>
    </row>
    <row r="2" spans="1:34" s="247" customFormat="1" x14ac:dyDescent="0.2">
      <c r="P2" s="251"/>
    </row>
    <row r="3" spans="1:34" s="247" customFormat="1" ht="15" x14ac:dyDescent="0.25">
      <c r="A3" s="465" t="s">
        <v>542</v>
      </c>
      <c r="P3" s="251"/>
    </row>
    <row r="4" spans="1:34" s="247" customFormat="1" x14ac:dyDescent="0.2">
      <c r="A4" s="247" t="s">
        <v>172</v>
      </c>
      <c r="P4" s="251"/>
    </row>
    <row r="5" spans="1:34" ht="32.25" customHeight="1" x14ac:dyDescent="0.2">
      <c r="A5" s="113"/>
      <c r="B5" s="706" t="s">
        <v>179</v>
      </c>
      <c r="C5" s="706"/>
      <c r="D5" s="706"/>
      <c r="E5" s="706"/>
      <c r="F5" s="706"/>
      <c r="G5" s="706"/>
      <c r="H5" s="706"/>
      <c r="I5" s="706"/>
      <c r="J5" s="706"/>
      <c r="K5" s="706"/>
      <c r="L5" s="706"/>
      <c r="M5" s="706"/>
      <c r="N5" s="706"/>
      <c r="O5" s="706"/>
      <c r="P5" s="112"/>
      <c r="R5" s="707"/>
      <c r="S5" s="707"/>
      <c r="T5" s="707"/>
    </row>
    <row r="6" spans="1:34" ht="15" customHeight="1" x14ac:dyDescent="0.2">
      <c r="A6" s="110" t="s">
        <v>102</v>
      </c>
      <c r="B6" s="708" t="s">
        <v>178</v>
      </c>
      <c r="C6" s="708"/>
      <c r="D6" s="708" t="s">
        <v>76</v>
      </c>
      <c r="E6" s="708"/>
      <c r="F6" s="709" t="s">
        <v>177</v>
      </c>
      <c r="G6" s="709"/>
      <c r="H6" s="709" t="s">
        <v>176</v>
      </c>
      <c r="I6" s="709"/>
      <c r="J6" s="709" t="s">
        <v>175</v>
      </c>
      <c r="K6" s="709"/>
      <c r="L6" s="709" t="s">
        <v>174</v>
      </c>
      <c r="M6" s="709"/>
      <c r="N6" s="709" t="s">
        <v>173</v>
      </c>
      <c r="O6" s="709"/>
      <c r="P6" s="620" t="s">
        <v>28</v>
      </c>
      <c r="R6" s="110" t="s">
        <v>102</v>
      </c>
      <c r="S6" s="710" t="s">
        <v>492</v>
      </c>
      <c r="T6" s="708"/>
    </row>
    <row r="7" spans="1:34" s="38" customFormat="1" ht="15" customHeight="1" x14ac:dyDescent="0.2">
      <c r="A7" s="109" t="s">
        <v>12</v>
      </c>
      <c r="B7" s="38">
        <v>59</v>
      </c>
      <c r="C7" s="114">
        <f t="shared" ref="C7:E20" si="0">B7/$P7</f>
        <v>0.79729729729729726</v>
      </c>
      <c r="D7" s="38">
        <v>12</v>
      </c>
      <c r="E7" s="114">
        <f t="shared" ref="E7:E18" si="1">D7/$P7</f>
        <v>0.16216216216216217</v>
      </c>
      <c r="F7" s="61">
        <v>1</v>
      </c>
      <c r="G7" s="108" t="str">
        <f t="shared" ref="G7:G20" si="2">CONCATENATE(ROUND(F7/$P7,3)*100,"%")</f>
        <v>1.4%</v>
      </c>
      <c r="H7" s="38">
        <v>2</v>
      </c>
      <c r="I7" s="108" t="str">
        <f t="shared" ref="I7:I20" si="3">CONCATENATE(ROUND(H7/$P7,3)*100,"%")</f>
        <v>2.7%</v>
      </c>
      <c r="J7" s="38">
        <v>0</v>
      </c>
      <c r="K7" s="108" t="str">
        <f t="shared" ref="K7:K20" si="4">CONCATENATE(ROUND(J7/$P7,3)*100,"%")</f>
        <v>0%</v>
      </c>
      <c r="L7" s="38">
        <v>0</v>
      </c>
      <c r="M7" s="108" t="str">
        <f t="shared" ref="M7:M20" si="5">CONCATENATE(ROUND(L7/$P7,3)*100,"%")</f>
        <v>0%</v>
      </c>
      <c r="N7" s="38">
        <v>0</v>
      </c>
      <c r="O7" s="108" t="str">
        <f t="shared" ref="O7:O20" si="6">CONCATENATE(ROUND(N7/$P7,3)*100,"%")</f>
        <v>0%</v>
      </c>
      <c r="P7" s="112">
        <f t="shared" ref="P7:P19" si="7">SUM(B7,D7,F7,H7,J7,L7,N7)</f>
        <v>74</v>
      </c>
      <c r="Q7" s="340"/>
      <c r="R7" s="109" t="s">
        <v>12</v>
      </c>
      <c r="S7" s="38">
        <f t="shared" ref="S7:S20" si="8">B7+D7</f>
        <v>71</v>
      </c>
      <c r="T7" s="114">
        <f t="shared" ref="T7:T20" si="9">S7/$P7</f>
        <v>0.95945945945945943</v>
      </c>
      <c r="U7" s="340"/>
      <c r="V7" s="340"/>
      <c r="W7" s="340"/>
      <c r="X7" s="340"/>
      <c r="Y7" s="340"/>
      <c r="Z7" s="340"/>
      <c r="AA7" s="340"/>
      <c r="AB7" s="340"/>
      <c r="AC7" s="340"/>
      <c r="AD7" s="340"/>
      <c r="AE7" s="340"/>
      <c r="AF7" s="340"/>
      <c r="AG7" s="340"/>
      <c r="AH7" s="340"/>
    </row>
    <row r="8" spans="1:34" s="38" customFormat="1" ht="15" customHeight="1" x14ac:dyDescent="0.2">
      <c r="A8" s="69" t="s">
        <v>14</v>
      </c>
      <c r="B8" s="38">
        <v>88</v>
      </c>
      <c r="C8" s="114">
        <f t="shared" si="0"/>
        <v>0.86274509803921573</v>
      </c>
      <c r="D8" s="38">
        <v>10</v>
      </c>
      <c r="E8" s="114">
        <f t="shared" si="1"/>
        <v>9.8039215686274508E-2</v>
      </c>
      <c r="F8" s="61">
        <v>1</v>
      </c>
      <c r="G8" s="108" t="str">
        <f t="shared" si="2"/>
        <v>1%</v>
      </c>
      <c r="H8" s="38">
        <v>0</v>
      </c>
      <c r="I8" s="108" t="str">
        <f t="shared" si="3"/>
        <v>0%</v>
      </c>
      <c r="J8" s="38">
        <v>2</v>
      </c>
      <c r="K8" s="108" t="str">
        <f t="shared" si="4"/>
        <v>2%</v>
      </c>
      <c r="L8" s="38">
        <v>1</v>
      </c>
      <c r="M8" s="108" t="str">
        <f t="shared" si="5"/>
        <v>1%</v>
      </c>
      <c r="N8" s="38">
        <v>0</v>
      </c>
      <c r="O8" s="108" t="str">
        <f t="shared" si="6"/>
        <v>0%</v>
      </c>
      <c r="P8" s="49">
        <f t="shared" si="7"/>
        <v>102</v>
      </c>
      <c r="Q8" s="340"/>
      <c r="R8" s="69" t="s">
        <v>14</v>
      </c>
      <c r="S8" s="38">
        <f t="shared" si="8"/>
        <v>98</v>
      </c>
      <c r="T8" s="114">
        <f t="shared" si="9"/>
        <v>0.96078431372549022</v>
      </c>
      <c r="U8" s="340"/>
      <c r="V8" s="340"/>
      <c r="W8" s="340"/>
      <c r="X8" s="340"/>
      <c r="Y8" s="340"/>
      <c r="Z8" s="340"/>
      <c r="AA8" s="340"/>
      <c r="AB8" s="340"/>
      <c r="AC8" s="340"/>
      <c r="AD8" s="340"/>
      <c r="AE8" s="340"/>
      <c r="AF8" s="340"/>
      <c r="AG8" s="340"/>
      <c r="AH8" s="340"/>
    </row>
    <row r="9" spans="1:34" s="38" customFormat="1" ht="15" customHeight="1" x14ac:dyDescent="0.2">
      <c r="A9" s="69" t="s">
        <v>16</v>
      </c>
      <c r="B9" s="38">
        <v>57</v>
      </c>
      <c r="C9" s="114">
        <f t="shared" si="0"/>
        <v>0.6785714285714286</v>
      </c>
      <c r="D9" s="38">
        <v>27</v>
      </c>
      <c r="E9" s="114">
        <f t="shared" si="1"/>
        <v>0.32142857142857145</v>
      </c>
      <c r="F9" s="61">
        <v>0</v>
      </c>
      <c r="G9" s="108" t="str">
        <f t="shared" si="2"/>
        <v>0%</v>
      </c>
      <c r="H9" s="38">
        <v>0</v>
      </c>
      <c r="I9" s="108" t="str">
        <f t="shared" si="3"/>
        <v>0%</v>
      </c>
      <c r="J9" s="38">
        <v>0</v>
      </c>
      <c r="K9" s="108" t="str">
        <f t="shared" si="4"/>
        <v>0%</v>
      </c>
      <c r="L9" s="38">
        <v>0</v>
      </c>
      <c r="M9" s="108" t="str">
        <f t="shared" si="5"/>
        <v>0%</v>
      </c>
      <c r="N9" s="38">
        <v>0</v>
      </c>
      <c r="O9" s="108" t="str">
        <f t="shared" si="6"/>
        <v>0%</v>
      </c>
      <c r="P9" s="49">
        <f t="shared" si="7"/>
        <v>84</v>
      </c>
      <c r="Q9" s="340"/>
      <c r="R9" s="69" t="s">
        <v>16</v>
      </c>
      <c r="S9" s="38">
        <f t="shared" si="8"/>
        <v>84</v>
      </c>
      <c r="T9" s="114">
        <f t="shared" si="9"/>
        <v>1</v>
      </c>
      <c r="U9" s="340"/>
      <c r="V9" s="340"/>
      <c r="W9" s="340"/>
      <c r="X9" s="340"/>
      <c r="Y9" s="340"/>
      <c r="Z9" s="340"/>
      <c r="AA9" s="340"/>
      <c r="AB9" s="340"/>
      <c r="AC9" s="340"/>
      <c r="AD9" s="340"/>
      <c r="AE9" s="340"/>
      <c r="AF9" s="340"/>
      <c r="AG9" s="340"/>
      <c r="AH9" s="340"/>
    </row>
    <row r="10" spans="1:34" s="38" customFormat="1" ht="15" customHeight="1" x14ac:dyDescent="0.2">
      <c r="A10" s="69" t="s">
        <v>18</v>
      </c>
      <c r="B10" s="38">
        <v>86</v>
      </c>
      <c r="C10" s="114">
        <f t="shared" si="0"/>
        <v>0.90526315789473688</v>
      </c>
      <c r="D10" s="38">
        <v>6</v>
      </c>
      <c r="E10" s="114">
        <f t="shared" si="1"/>
        <v>6.3157894736842107E-2</v>
      </c>
      <c r="F10" s="61">
        <v>1</v>
      </c>
      <c r="G10" s="108" t="str">
        <f t="shared" si="2"/>
        <v>1.1%</v>
      </c>
      <c r="H10" s="38">
        <v>0</v>
      </c>
      <c r="I10" s="108" t="str">
        <f t="shared" si="3"/>
        <v>0%</v>
      </c>
      <c r="J10" s="38">
        <v>0</v>
      </c>
      <c r="K10" s="108" t="str">
        <f t="shared" si="4"/>
        <v>0%</v>
      </c>
      <c r="L10" s="38">
        <v>1</v>
      </c>
      <c r="M10" s="108" t="str">
        <f t="shared" si="5"/>
        <v>1.1%</v>
      </c>
      <c r="N10" s="38">
        <v>1</v>
      </c>
      <c r="O10" s="108" t="str">
        <f t="shared" si="6"/>
        <v>1.1%</v>
      </c>
      <c r="P10" s="49">
        <f t="shared" si="7"/>
        <v>95</v>
      </c>
      <c r="Q10" s="340"/>
      <c r="R10" s="69" t="s">
        <v>18</v>
      </c>
      <c r="S10" s="38">
        <f t="shared" si="8"/>
        <v>92</v>
      </c>
      <c r="T10" s="114">
        <f t="shared" si="9"/>
        <v>0.96842105263157896</v>
      </c>
      <c r="U10" s="340"/>
      <c r="V10" s="340"/>
      <c r="W10" s="340"/>
      <c r="X10" s="340"/>
      <c r="Y10" s="340"/>
      <c r="Z10" s="340"/>
      <c r="AA10" s="340"/>
      <c r="AB10" s="340"/>
      <c r="AC10" s="340"/>
      <c r="AD10" s="340"/>
      <c r="AE10" s="340"/>
      <c r="AF10" s="340"/>
      <c r="AG10" s="340"/>
      <c r="AH10" s="340"/>
    </row>
    <row r="11" spans="1:34" s="38" customFormat="1" ht="15" customHeight="1" x14ac:dyDescent="0.2">
      <c r="A11" s="69" t="s">
        <v>19</v>
      </c>
      <c r="B11" s="61">
        <v>117</v>
      </c>
      <c r="C11" s="114">
        <f t="shared" si="0"/>
        <v>0.80689655172413788</v>
      </c>
      <c r="D11" s="61">
        <v>21</v>
      </c>
      <c r="E11" s="114">
        <f t="shared" si="1"/>
        <v>0.14482758620689656</v>
      </c>
      <c r="F11" s="61">
        <v>3</v>
      </c>
      <c r="G11" s="108" t="str">
        <f t="shared" si="2"/>
        <v>2.1%</v>
      </c>
      <c r="H11" s="61">
        <v>1</v>
      </c>
      <c r="I11" s="108" t="str">
        <f t="shared" si="3"/>
        <v>0.7%</v>
      </c>
      <c r="J11" s="61">
        <v>0</v>
      </c>
      <c r="K11" s="108" t="str">
        <f t="shared" si="4"/>
        <v>0%</v>
      </c>
      <c r="L11" s="61">
        <v>3</v>
      </c>
      <c r="M11" s="108" t="str">
        <f t="shared" si="5"/>
        <v>2.1%</v>
      </c>
      <c r="N11" s="61">
        <v>0</v>
      </c>
      <c r="O11" s="108" t="str">
        <f t="shared" si="6"/>
        <v>0%</v>
      </c>
      <c r="P11" s="49">
        <f t="shared" si="7"/>
        <v>145</v>
      </c>
      <c r="Q11" s="340"/>
      <c r="R11" s="69" t="s">
        <v>19</v>
      </c>
      <c r="S11" s="38">
        <f t="shared" si="8"/>
        <v>138</v>
      </c>
      <c r="T11" s="114">
        <f t="shared" si="9"/>
        <v>0.9517241379310345</v>
      </c>
      <c r="U11" s="340"/>
      <c r="V11" s="340"/>
      <c r="W11" s="340"/>
      <c r="X11" s="340"/>
      <c r="Y11" s="340"/>
      <c r="Z11" s="340"/>
      <c r="AA11" s="340"/>
      <c r="AB11" s="340"/>
      <c r="AC11" s="340"/>
      <c r="AD11" s="340"/>
      <c r="AE11" s="340"/>
      <c r="AF11" s="340"/>
      <c r="AG11" s="340"/>
      <c r="AH11" s="340"/>
    </row>
    <row r="12" spans="1:34" s="38" customFormat="1" ht="15" customHeight="1" x14ac:dyDescent="0.2">
      <c r="A12" s="69" t="s">
        <v>20</v>
      </c>
      <c r="B12" s="61">
        <v>117</v>
      </c>
      <c r="C12" s="114">
        <f t="shared" si="0"/>
        <v>0.68023255813953487</v>
      </c>
      <c r="D12" s="61">
        <v>53</v>
      </c>
      <c r="E12" s="114">
        <f t="shared" si="1"/>
        <v>0.30813953488372092</v>
      </c>
      <c r="F12" s="61">
        <v>0</v>
      </c>
      <c r="G12" s="108" t="str">
        <f t="shared" si="2"/>
        <v>0%</v>
      </c>
      <c r="H12" s="61">
        <v>0</v>
      </c>
      <c r="I12" s="108" t="str">
        <f t="shared" si="3"/>
        <v>0%</v>
      </c>
      <c r="J12" s="61">
        <v>0</v>
      </c>
      <c r="K12" s="108" t="str">
        <f t="shared" si="4"/>
        <v>0%</v>
      </c>
      <c r="L12" s="61">
        <v>2</v>
      </c>
      <c r="M12" s="108" t="str">
        <f t="shared" si="5"/>
        <v>1.2%</v>
      </c>
      <c r="N12" s="61">
        <v>0</v>
      </c>
      <c r="O12" s="108" t="str">
        <f t="shared" si="6"/>
        <v>0%</v>
      </c>
      <c r="P12" s="49">
        <f t="shared" si="7"/>
        <v>172</v>
      </c>
      <c r="Q12" s="340"/>
      <c r="R12" s="69" t="s">
        <v>20</v>
      </c>
      <c r="S12" s="38">
        <f t="shared" si="8"/>
        <v>170</v>
      </c>
      <c r="T12" s="114">
        <f t="shared" si="9"/>
        <v>0.98837209302325579</v>
      </c>
      <c r="U12" s="340"/>
      <c r="V12" s="340"/>
      <c r="W12" s="340"/>
      <c r="X12" s="340"/>
      <c r="Y12" s="340"/>
      <c r="Z12" s="340"/>
      <c r="AA12" s="340"/>
      <c r="AB12" s="340"/>
      <c r="AC12" s="340"/>
      <c r="AD12" s="340"/>
      <c r="AE12" s="340"/>
      <c r="AF12" s="340"/>
      <c r="AG12" s="340"/>
      <c r="AH12" s="340"/>
    </row>
    <row r="13" spans="1:34" s="38" customFormat="1" ht="15" customHeight="1" x14ac:dyDescent="0.2">
      <c r="A13" s="69" t="s">
        <v>83</v>
      </c>
      <c r="B13" s="38">
        <v>104</v>
      </c>
      <c r="C13" s="114">
        <f>B13/$P13</f>
        <v>0.90434782608695652</v>
      </c>
      <c r="D13" s="38">
        <v>11</v>
      </c>
      <c r="E13" s="114">
        <f t="shared" si="1"/>
        <v>9.5652173913043481E-2</v>
      </c>
      <c r="F13" s="61">
        <v>0</v>
      </c>
      <c r="G13" s="108" t="str">
        <f t="shared" si="2"/>
        <v>0%</v>
      </c>
      <c r="H13" s="38">
        <v>0</v>
      </c>
      <c r="I13" s="108" t="str">
        <f t="shared" si="3"/>
        <v>0%</v>
      </c>
      <c r="J13" s="38">
        <v>0</v>
      </c>
      <c r="K13" s="108" t="str">
        <f t="shared" si="4"/>
        <v>0%</v>
      </c>
      <c r="L13" s="38">
        <v>0</v>
      </c>
      <c r="M13" s="108" t="str">
        <f t="shared" si="5"/>
        <v>0%</v>
      </c>
      <c r="N13" s="38">
        <v>0</v>
      </c>
      <c r="O13" s="108" t="str">
        <f t="shared" si="6"/>
        <v>0%</v>
      </c>
      <c r="P13" s="49">
        <f t="shared" si="7"/>
        <v>115</v>
      </c>
      <c r="Q13" s="340"/>
      <c r="R13" s="69" t="s">
        <v>83</v>
      </c>
      <c r="S13" s="38">
        <f t="shared" si="8"/>
        <v>115</v>
      </c>
      <c r="T13" s="114">
        <f t="shared" si="9"/>
        <v>1</v>
      </c>
      <c r="U13" s="340"/>
      <c r="V13" s="340"/>
      <c r="W13" s="340"/>
      <c r="X13" s="340"/>
      <c r="Y13" s="340"/>
      <c r="Z13" s="340"/>
      <c r="AA13" s="340"/>
      <c r="AB13" s="340"/>
      <c r="AC13" s="340"/>
      <c r="AD13" s="340"/>
      <c r="AE13" s="340"/>
      <c r="AF13" s="340"/>
      <c r="AG13" s="340"/>
      <c r="AH13" s="340"/>
    </row>
    <row r="14" spans="1:34" s="38" customFormat="1" ht="15" customHeight="1" x14ac:dyDescent="0.2">
      <c r="A14" s="69" t="s">
        <v>22</v>
      </c>
      <c r="B14" s="38">
        <v>162</v>
      </c>
      <c r="C14" s="114">
        <f t="shared" si="0"/>
        <v>0.83076923076923082</v>
      </c>
      <c r="D14" s="38">
        <v>29</v>
      </c>
      <c r="E14" s="114">
        <f t="shared" si="1"/>
        <v>0.14871794871794872</v>
      </c>
      <c r="F14" s="61">
        <v>1</v>
      </c>
      <c r="G14" s="108" t="str">
        <f t="shared" si="2"/>
        <v>0.5%</v>
      </c>
      <c r="H14" s="38">
        <v>2</v>
      </c>
      <c r="I14" s="108" t="str">
        <f t="shared" si="3"/>
        <v>1%</v>
      </c>
      <c r="J14" s="38">
        <v>0</v>
      </c>
      <c r="K14" s="108" t="str">
        <f t="shared" si="4"/>
        <v>0%</v>
      </c>
      <c r="L14" s="38">
        <v>0</v>
      </c>
      <c r="M14" s="108" t="str">
        <f t="shared" si="5"/>
        <v>0%</v>
      </c>
      <c r="N14" s="38">
        <v>1</v>
      </c>
      <c r="O14" s="108" t="str">
        <f t="shared" si="6"/>
        <v>0.5%</v>
      </c>
      <c r="P14" s="49">
        <f t="shared" si="7"/>
        <v>195</v>
      </c>
      <c r="Q14" s="340"/>
      <c r="R14" s="69" t="s">
        <v>22</v>
      </c>
      <c r="S14" s="38">
        <f t="shared" si="8"/>
        <v>191</v>
      </c>
      <c r="T14" s="114">
        <f t="shared" si="9"/>
        <v>0.97948717948717945</v>
      </c>
      <c r="U14" s="340"/>
      <c r="V14" s="340"/>
      <c r="W14" s="340"/>
      <c r="X14" s="340"/>
      <c r="Y14" s="340"/>
      <c r="Z14" s="340"/>
      <c r="AA14" s="340"/>
      <c r="AB14" s="340"/>
      <c r="AC14" s="340"/>
      <c r="AD14" s="340"/>
      <c r="AE14" s="340"/>
      <c r="AF14" s="340"/>
      <c r="AG14" s="340"/>
      <c r="AH14" s="340"/>
    </row>
    <row r="15" spans="1:34" s="38" customFormat="1" ht="15" customHeight="1" x14ac:dyDescent="0.2">
      <c r="A15" s="69" t="s">
        <v>84</v>
      </c>
      <c r="B15" s="61">
        <v>82</v>
      </c>
      <c r="C15" s="114">
        <f t="shared" si="0"/>
        <v>0.65600000000000003</v>
      </c>
      <c r="D15" s="61">
        <v>39</v>
      </c>
      <c r="E15" s="114">
        <f t="shared" si="1"/>
        <v>0.312</v>
      </c>
      <c r="F15" s="61">
        <v>1</v>
      </c>
      <c r="G15" s="108" t="str">
        <f t="shared" si="2"/>
        <v>0.8%</v>
      </c>
      <c r="H15" s="61">
        <v>1</v>
      </c>
      <c r="I15" s="108" t="str">
        <f t="shared" si="3"/>
        <v>0.8%</v>
      </c>
      <c r="J15" s="61">
        <v>0</v>
      </c>
      <c r="K15" s="108" t="str">
        <f t="shared" si="4"/>
        <v>0%</v>
      </c>
      <c r="L15" s="61">
        <v>1</v>
      </c>
      <c r="M15" s="108" t="str">
        <f t="shared" si="5"/>
        <v>0.8%</v>
      </c>
      <c r="N15" s="61">
        <v>1</v>
      </c>
      <c r="O15" s="108" t="str">
        <f t="shared" si="6"/>
        <v>0.8%</v>
      </c>
      <c r="P15" s="49">
        <f t="shared" si="7"/>
        <v>125</v>
      </c>
      <c r="Q15" s="340"/>
      <c r="R15" s="69" t="s">
        <v>84</v>
      </c>
      <c r="S15" s="38">
        <f t="shared" si="8"/>
        <v>121</v>
      </c>
      <c r="T15" s="114">
        <f t="shared" si="9"/>
        <v>0.96799999999999997</v>
      </c>
      <c r="U15" s="340"/>
      <c r="V15" s="340"/>
      <c r="W15" s="340"/>
      <c r="X15" s="340"/>
      <c r="Y15" s="340"/>
      <c r="Z15" s="340"/>
      <c r="AA15" s="340"/>
      <c r="AB15" s="340"/>
      <c r="AC15" s="340"/>
      <c r="AD15" s="340"/>
      <c r="AE15" s="340"/>
      <c r="AF15" s="340"/>
      <c r="AG15" s="340"/>
      <c r="AH15" s="340"/>
    </row>
    <row r="16" spans="1:34" s="38" customFormat="1" ht="15" customHeight="1" x14ac:dyDescent="0.2">
      <c r="A16" s="69" t="s">
        <v>85</v>
      </c>
      <c r="B16" s="61">
        <v>53</v>
      </c>
      <c r="C16" s="114">
        <f t="shared" si="0"/>
        <v>0.92982456140350878</v>
      </c>
      <c r="D16" s="61">
        <v>2</v>
      </c>
      <c r="E16" s="114">
        <f t="shared" si="1"/>
        <v>3.5087719298245612E-2</v>
      </c>
      <c r="F16" s="61">
        <v>0</v>
      </c>
      <c r="G16" s="108" t="str">
        <f t="shared" si="2"/>
        <v>0%</v>
      </c>
      <c r="H16" s="61">
        <v>0</v>
      </c>
      <c r="I16" s="108" t="str">
        <f t="shared" si="3"/>
        <v>0%</v>
      </c>
      <c r="J16" s="61">
        <v>1</v>
      </c>
      <c r="K16" s="108" t="str">
        <f t="shared" si="4"/>
        <v>1.8%</v>
      </c>
      <c r="L16" s="61">
        <v>1</v>
      </c>
      <c r="M16" s="108" t="str">
        <f t="shared" si="5"/>
        <v>1.8%</v>
      </c>
      <c r="N16" s="61">
        <v>0</v>
      </c>
      <c r="O16" s="108" t="str">
        <f t="shared" si="6"/>
        <v>0%</v>
      </c>
      <c r="P16" s="49">
        <f t="shared" si="7"/>
        <v>57</v>
      </c>
      <c r="Q16" s="340"/>
      <c r="R16" s="69" t="s">
        <v>85</v>
      </c>
      <c r="S16" s="38">
        <f t="shared" si="8"/>
        <v>55</v>
      </c>
      <c r="T16" s="114">
        <f t="shared" si="9"/>
        <v>0.96491228070175439</v>
      </c>
      <c r="U16" s="340"/>
      <c r="V16" s="340"/>
      <c r="W16" s="340"/>
      <c r="X16" s="340"/>
      <c r="Y16" s="340"/>
      <c r="Z16" s="340"/>
      <c r="AA16" s="340"/>
      <c r="AB16" s="340"/>
      <c r="AC16" s="340"/>
      <c r="AD16" s="340"/>
      <c r="AE16" s="340"/>
      <c r="AF16" s="340"/>
      <c r="AG16" s="340"/>
      <c r="AH16" s="340"/>
    </row>
    <row r="17" spans="1:36" s="38" customFormat="1" ht="15" customHeight="1" x14ac:dyDescent="0.2">
      <c r="A17" s="69" t="s">
        <v>86</v>
      </c>
      <c r="B17" s="61">
        <v>41</v>
      </c>
      <c r="C17" s="114">
        <f t="shared" si="0"/>
        <v>0.83673469387755106</v>
      </c>
      <c r="D17" s="61">
        <v>8</v>
      </c>
      <c r="E17" s="114">
        <f t="shared" si="1"/>
        <v>0.16326530612244897</v>
      </c>
      <c r="F17" s="61">
        <v>0</v>
      </c>
      <c r="G17" s="108" t="str">
        <f t="shared" si="2"/>
        <v>0%</v>
      </c>
      <c r="H17" s="61">
        <v>0</v>
      </c>
      <c r="I17" s="108" t="str">
        <f t="shared" si="3"/>
        <v>0%</v>
      </c>
      <c r="J17" s="61">
        <v>0</v>
      </c>
      <c r="K17" s="108" t="str">
        <f t="shared" si="4"/>
        <v>0%</v>
      </c>
      <c r="L17" s="61">
        <v>0</v>
      </c>
      <c r="M17" s="108" t="str">
        <f t="shared" si="5"/>
        <v>0%</v>
      </c>
      <c r="N17" s="61">
        <v>0</v>
      </c>
      <c r="O17" s="108" t="str">
        <f t="shared" si="6"/>
        <v>0%</v>
      </c>
      <c r="P17" s="49">
        <f t="shared" si="7"/>
        <v>49</v>
      </c>
      <c r="Q17" s="340"/>
      <c r="R17" s="69" t="s">
        <v>86</v>
      </c>
      <c r="S17" s="38">
        <f t="shared" si="8"/>
        <v>49</v>
      </c>
      <c r="T17" s="114">
        <f t="shared" si="9"/>
        <v>1</v>
      </c>
      <c r="U17" s="340"/>
      <c r="V17" s="340"/>
      <c r="W17" s="340"/>
      <c r="X17" s="340"/>
      <c r="Y17" s="340"/>
      <c r="Z17" s="340"/>
      <c r="AA17" s="340"/>
      <c r="AB17" s="340"/>
      <c r="AC17" s="340"/>
      <c r="AD17" s="340"/>
      <c r="AE17" s="340"/>
      <c r="AF17" s="340"/>
      <c r="AG17" s="340"/>
      <c r="AH17" s="340"/>
    </row>
    <row r="18" spans="1:36" s="38" customFormat="1" ht="15" customHeight="1" x14ac:dyDescent="0.2">
      <c r="A18" s="69" t="s">
        <v>87</v>
      </c>
      <c r="B18" s="61">
        <v>157</v>
      </c>
      <c r="C18" s="114">
        <f t="shared" si="0"/>
        <v>0.83957219251336901</v>
      </c>
      <c r="D18" s="61">
        <v>27</v>
      </c>
      <c r="E18" s="114">
        <f t="shared" si="1"/>
        <v>0.14438502673796791</v>
      </c>
      <c r="F18" s="61">
        <v>2</v>
      </c>
      <c r="G18" s="108" t="str">
        <f t="shared" si="2"/>
        <v>1.1%</v>
      </c>
      <c r="H18" s="61">
        <v>0</v>
      </c>
      <c r="I18" s="108" t="str">
        <f t="shared" si="3"/>
        <v>0%</v>
      </c>
      <c r="J18" s="61">
        <v>1</v>
      </c>
      <c r="K18" s="108" t="str">
        <f t="shared" si="4"/>
        <v>0.5%</v>
      </c>
      <c r="L18" s="61">
        <v>0</v>
      </c>
      <c r="M18" s="108" t="str">
        <f t="shared" si="5"/>
        <v>0%</v>
      </c>
      <c r="N18" s="61">
        <v>0</v>
      </c>
      <c r="O18" s="108" t="str">
        <f t="shared" si="6"/>
        <v>0%</v>
      </c>
      <c r="P18" s="49">
        <f t="shared" si="7"/>
        <v>187</v>
      </c>
      <c r="Q18" s="340"/>
      <c r="R18" s="69" t="s">
        <v>87</v>
      </c>
      <c r="S18" s="38">
        <f t="shared" si="8"/>
        <v>184</v>
      </c>
      <c r="T18" s="114">
        <f t="shared" si="9"/>
        <v>0.98395721925133695</v>
      </c>
      <c r="U18" s="340"/>
      <c r="V18" s="340"/>
      <c r="W18" s="340"/>
      <c r="X18" s="340"/>
      <c r="Y18" s="340"/>
      <c r="Z18" s="340"/>
      <c r="AA18" s="340"/>
      <c r="AB18" s="340"/>
      <c r="AC18" s="340"/>
      <c r="AD18" s="340"/>
      <c r="AE18" s="340"/>
      <c r="AF18" s="340"/>
      <c r="AG18" s="340"/>
      <c r="AH18" s="340"/>
    </row>
    <row r="19" spans="1:36" s="38" customFormat="1" ht="15" customHeight="1" x14ac:dyDescent="0.2">
      <c r="A19" s="69" t="s">
        <v>27</v>
      </c>
      <c r="B19" s="61">
        <v>36</v>
      </c>
      <c r="C19" s="114">
        <f t="shared" si="0"/>
        <v>0.81818181818181823</v>
      </c>
      <c r="D19" s="61">
        <v>8</v>
      </c>
      <c r="E19" s="114">
        <f>D19/$P19</f>
        <v>0.18181818181818182</v>
      </c>
      <c r="F19" s="61">
        <v>0</v>
      </c>
      <c r="G19" s="108" t="str">
        <f t="shared" si="2"/>
        <v>0%</v>
      </c>
      <c r="H19" s="61">
        <v>0</v>
      </c>
      <c r="I19" s="108" t="str">
        <f t="shared" si="3"/>
        <v>0%</v>
      </c>
      <c r="J19" s="61">
        <v>0</v>
      </c>
      <c r="K19" s="108" t="str">
        <f t="shared" si="4"/>
        <v>0%</v>
      </c>
      <c r="L19" s="61">
        <v>0</v>
      </c>
      <c r="M19" s="108" t="str">
        <f t="shared" si="5"/>
        <v>0%</v>
      </c>
      <c r="N19" s="61">
        <v>0</v>
      </c>
      <c r="O19" s="108" t="str">
        <f t="shared" si="6"/>
        <v>0%</v>
      </c>
      <c r="P19" s="49">
        <f t="shared" si="7"/>
        <v>44</v>
      </c>
      <c r="Q19" s="340"/>
      <c r="R19" s="69" t="s">
        <v>27</v>
      </c>
      <c r="S19" s="38">
        <f t="shared" si="8"/>
        <v>44</v>
      </c>
      <c r="T19" s="114">
        <f t="shared" si="9"/>
        <v>1</v>
      </c>
      <c r="U19" s="340"/>
      <c r="V19" s="340"/>
      <c r="W19" s="340"/>
      <c r="X19" s="340"/>
      <c r="Y19" s="340"/>
      <c r="Z19" s="340"/>
      <c r="AA19" s="340"/>
      <c r="AB19" s="340"/>
      <c r="AC19" s="340"/>
      <c r="AD19" s="340"/>
      <c r="AE19" s="340"/>
      <c r="AF19" s="340"/>
      <c r="AG19" s="340"/>
      <c r="AH19" s="340"/>
    </row>
    <row r="20" spans="1:36" s="38" customFormat="1" ht="15" customHeight="1" x14ac:dyDescent="0.2">
      <c r="A20" s="107" t="s">
        <v>28</v>
      </c>
      <c r="B20" s="392">
        <f>SUM(B7:B19)</f>
        <v>1159</v>
      </c>
      <c r="C20" s="557">
        <f t="shared" si="0"/>
        <v>0.80263157894736847</v>
      </c>
      <c r="D20" s="392">
        <f>SUM(D7:D19)</f>
        <v>253</v>
      </c>
      <c r="E20" s="557">
        <f t="shared" si="0"/>
        <v>0.17520775623268697</v>
      </c>
      <c r="F20" s="392">
        <f>SUM(F7:F19)</f>
        <v>10</v>
      </c>
      <c r="G20" s="105" t="str">
        <f t="shared" si="2"/>
        <v>0.7%</v>
      </c>
      <c r="H20" s="392">
        <f>SUM(H7:H19)</f>
        <v>6</v>
      </c>
      <c r="I20" s="105" t="str">
        <f t="shared" si="3"/>
        <v>0.4%</v>
      </c>
      <c r="J20" s="392">
        <f>SUM(J7:J19)</f>
        <v>4</v>
      </c>
      <c r="K20" s="105" t="str">
        <f t="shared" si="4"/>
        <v>0.3%</v>
      </c>
      <c r="L20" s="392">
        <f>SUM(L7:L19)</f>
        <v>9</v>
      </c>
      <c r="M20" s="105" t="str">
        <f t="shared" si="5"/>
        <v>0.6%</v>
      </c>
      <c r="N20" s="392">
        <f>SUM(N7:N19)</f>
        <v>3</v>
      </c>
      <c r="O20" s="105" t="str">
        <f t="shared" si="6"/>
        <v>0.2%</v>
      </c>
      <c r="P20" s="394">
        <f>SUM(P7:P19)</f>
        <v>1444</v>
      </c>
      <c r="Q20" s="340"/>
      <c r="R20" s="107" t="s">
        <v>28</v>
      </c>
      <c r="S20" s="392">
        <f t="shared" si="8"/>
        <v>1412</v>
      </c>
      <c r="T20" s="557">
        <f t="shared" si="9"/>
        <v>0.97783933518005539</v>
      </c>
      <c r="U20" s="340"/>
      <c r="V20" s="340"/>
      <c r="W20" s="340"/>
      <c r="X20" s="340"/>
      <c r="Y20" s="340"/>
      <c r="Z20" s="340"/>
      <c r="AA20" s="340"/>
      <c r="AB20" s="340"/>
      <c r="AC20" s="340"/>
      <c r="AD20" s="340"/>
      <c r="AE20" s="340"/>
      <c r="AF20" s="340"/>
      <c r="AG20" s="340"/>
      <c r="AH20" s="340"/>
    </row>
    <row r="21" spans="1:36" s="340" customFormat="1" x14ac:dyDescent="0.2">
      <c r="A21" s="705" t="s">
        <v>490</v>
      </c>
      <c r="B21" s="705"/>
      <c r="C21" s="705"/>
      <c r="D21" s="247"/>
      <c r="E21" s="247"/>
      <c r="F21" s="247"/>
      <c r="G21" s="247"/>
      <c r="H21" s="247"/>
      <c r="I21" s="247"/>
      <c r="J21" s="247"/>
      <c r="K21" s="247"/>
      <c r="L21" s="247"/>
      <c r="M21" s="247"/>
      <c r="N21" s="247"/>
      <c r="O21" s="247"/>
      <c r="P21" s="251"/>
      <c r="W21" s="527"/>
      <c r="AJ21" s="527"/>
    </row>
    <row r="22" spans="1:36" s="247" customFormat="1" x14ac:dyDescent="0.2">
      <c r="A22" s="311"/>
      <c r="E22" s="251"/>
      <c r="F22" s="251"/>
      <c r="G22" s="251"/>
      <c r="P22" s="251"/>
    </row>
    <row r="23" spans="1:36" s="247" customFormat="1" ht="15" x14ac:dyDescent="0.25">
      <c r="A23" s="465" t="s">
        <v>541</v>
      </c>
      <c r="P23" s="251"/>
    </row>
    <row r="24" spans="1:36" s="247" customFormat="1" x14ac:dyDescent="0.2">
      <c r="A24" s="247" t="s">
        <v>172</v>
      </c>
      <c r="P24" s="251"/>
    </row>
    <row r="25" spans="1:36" ht="33" customHeight="1" x14ac:dyDescent="0.2">
      <c r="A25" s="113"/>
      <c r="B25" s="706" t="s">
        <v>179</v>
      </c>
      <c r="C25" s="706"/>
      <c r="D25" s="706"/>
      <c r="E25" s="706"/>
      <c r="F25" s="706"/>
      <c r="G25" s="706"/>
      <c r="H25" s="706"/>
      <c r="I25" s="706"/>
      <c r="J25" s="706"/>
      <c r="K25" s="706"/>
      <c r="L25" s="706"/>
      <c r="M25" s="706"/>
      <c r="N25" s="706"/>
      <c r="O25" s="706"/>
      <c r="P25" s="112"/>
      <c r="Q25" s="251"/>
      <c r="R25" s="368"/>
      <c r="S25" s="368"/>
      <c r="T25" s="368"/>
      <c r="V25" s="531"/>
      <c r="AI25" s="59"/>
    </row>
    <row r="26" spans="1:36" ht="15" customHeight="1" x14ac:dyDescent="0.2">
      <c r="A26" s="110" t="s">
        <v>102</v>
      </c>
      <c r="B26" s="708" t="s">
        <v>178</v>
      </c>
      <c r="C26" s="708"/>
      <c r="D26" s="708" t="s">
        <v>76</v>
      </c>
      <c r="E26" s="708"/>
      <c r="F26" s="709" t="s">
        <v>177</v>
      </c>
      <c r="G26" s="709"/>
      <c r="H26" s="709" t="s">
        <v>176</v>
      </c>
      <c r="I26" s="709"/>
      <c r="J26" s="709" t="s">
        <v>175</v>
      </c>
      <c r="K26" s="709"/>
      <c r="L26" s="709" t="s">
        <v>174</v>
      </c>
      <c r="M26" s="709"/>
      <c r="N26" s="709" t="s">
        <v>173</v>
      </c>
      <c r="O26" s="709"/>
      <c r="P26" s="620" t="s">
        <v>28</v>
      </c>
      <c r="R26" s="110" t="s">
        <v>102</v>
      </c>
      <c r="S26" s="708" t="s">
        <v>493</v>
      </c>
      <c r="T26" s="708"/>
    </row>
    <row r="27" spans="1:36" ht="15" customHeight="1" x14ac:dyDescent="0.2">
      <c r="A27" s="109" t="s">
        <v>12</v>
      </c>
      <c r="B27" s="38">
        <v>17</v>
      </c>
      <c r="C27" s="114">
        <f t="shared" ref="C27:C40" si="10">B27/$P27</f>
        <v>0.89473684210526316</v>
      </c>
      <c r="D27" s="38">
        <v>1</v>
      </c>
      <c r="E27" s="114">
        <f t="shared" ref="E27:E40" si="11">D27/$P27</f>
        <v>5.2631578947368418E-2</v>
      </c>
      <c r="F27" s="61">
        <v>0</v>
      </c>
      <c r="G27" s="108" t="str">
        <f t="shared" ref="G27:G40" si="12">CONCATENATE(ROUND(F27/$P27,3)*100,"%")</f>
        <v>0%</v>
      </c>
      <c r="H27" s="38">
        <v>0</v>
      </c>
      <c r="I27" s="108" t="str">
        <f t="shared" ref="I27:I40" si="13">CONCATENATE(ROUND(H27/$P27,3)*100,"%")</f>
        <v>0%</v>
      </c>
      <c r="J27" s="61">
        <v>0</v>
      </c>
      <c r="K27" s="108" t="str">
        <f t="shared" ref="K27:K40" si="14">CONCATENATE(ROUND(J27/$P27,3)*100,"%")</f>
        <v>0%</v>
      </c>
      <c r="L27" s="38">
        <v>1</v>
      </c>
      <c r="M27" s="108" t="str">
        <f t="shared" ref="M27:M40" si="15">CONCATENATE(ROUND(L27/$P27,3)*100,"%")</f>
        <v>5.3%</v>
      </c>
      <c r="N27" s="38">
        <v>0</v>
      </c>
      <c r="O27" s="108" t="str">
        <f t="shared" ref="O27:O40" si="16">CONCATENATE(ROUND(N27/$P27,3)*100,"%")</f>
        <v>0%</v>
      </c>
      <c r="P27" s="112">
        <f t="shared" ref="P27:P39" si="17">SUM(B27,D27,F27,H27,J27,L27,N27)</f>
        <v>19</v>
      </c>
      <c r="R27" s="109" t="s">
        <v>12</v>
      </c>
      <c r="S27" s="38">
        <f t="shared" ref="S27:S40" si="18">B27+D27</f>
        <v>18</v>
      </c>
      <c r="T27" s="114">
        <f t="shared" ref="T27:T40" si="19">S27/$P27</f>
        <v>0.94736842105263153</v>
      </c>
    </row>
    <row r="28" spans="1:36" ht="15" customHeight="1" x14ac:dyDescent="0.2">
      <c r="A28" s="69" t="s">
        <v>14</v>
      </c>
      <c r="B28" s="38">
        <v>22</v>
      </c>
      <c r="C28" s="114">
        <f t="shared" si="10"/>
        <v>0.73333333333333328</v>
      </c>
      <c r="D28" s="38">
        <v>7</v>
      </c>
      <c r="E28" s="114">
        <f t="shared" si="11"/>
        <v>0.23333333333333334</v>
      </c>
      <c r="F28" s="61">
        <v>0</v>
      </c>
      <c r="G28" s="108" t="str">
        <f t="shared" si="12"/>
        <v>0%</v>
      </c>
      <c r="H28" s="38">
        <v>0</v>
      </c>
      <c r="I28" s="108" t="str">
        <f t="shared" si="13"/>
        <v>0%</v>
      </c>
      <c r="J28" s="61">
        <v>1</v>
      </c>
      <c r="K28" s="108" t="str">
        <f t="shared" si="14"/>
        <v>3.3%</v>
      </c>
      <c r="L28" s="38">
        <v>0</v>
      </c>
      <c r="M28" s="108" t="str">
        <f t="shared" si="15"/>
        <v>0%</v>
      </c>
      <c r="N28" s="38">
        <v>0</v>
      </c>
      <c r="O28" s="108" t="str">
        <f t="shared" si="16"/>
        <v>0%</v>
      </c>
      <c r="P28" s="49">
        <f t="shared" si="17"/>
        <v>30</v>
      </c>
      <c r="R28" s="69" t="s">
        <v>14</v>
      </c>
      <c r="S28" s="38">
        <f t="shared" si="18"/>
        <v>29</v>
      </c>
      <c r="T28" s="114">
        <f t="shared" si="19"/>
        <v>0.96666666666666667</v>
      </c>
    </row>
    <row r="29" spans="1:36" ht="15" customHeight="1" x14ac:dyDescent="0.2">
      <c r="A29" s="69" t="s">
        <v>16</v>
      </c>
      <c r="B29" s="38">
        <v>27</v>
      </c>
      <c r="C29" s="114">
        <f t="shared" si="10"/>
        <v>0.9</v>
      </c>
      <c r="D29" s="38">
        <v>3</v>
      </c>
      <c r="E29" s="114">
        <f t="shared" si="11"/>
        <v>0.1</v>
      </c>
      <c r="F29" s="61">
        <v>0</v>
      </c>
      <c r="G29" s="108" t="str">
        <f t="shared" si="12"/>
        <v>0%</v>
      </c>
      <c r="H29" s="38">
        <v>0</v>
      </c>
      <c r="I29" s="108" t="str">
        <f t="shared" si="13"/>
        <v>0%</v>
      </c>
      <c r="J29" s="61">
        <v>0</v>
      </c>
      <c r="K29" s="108" t="str">
        <f t="shared" si="14"/>
        <v>0%</v>
      </c>
      <c r="L29" s="38">
        <v>0</v>
      </c>
      <c r="M29" s="108" t="str">
        <f t="shared" si="15"/>
        <v>0%</v>
      </c>
      <c r="N29" s="38">
        <v>0</v>
      </c>
      <c r="O29" s="108" t="str">
        <f t="shared" si="16"/>
        <v>0%</v>
      </c>
      <c r="P29" s="49">
        <f t="shared" si="17"/>
        <v>30</v>
      </c>
      <c r="R29" s="69" t="s">
        <v>16</v>
      </c>
      <c r="S29" s="38">
        <f t="shared" si="18"/>
        <v>30</v>
      </c>
      <c r="T29" s="114">
        <f t="shared" si="19"/>
        <v>1</v>
      </c>
    </row>
    <row r="30" spans="1:36" ht="15" customHeight="1" x14ac:dyDescent="0.2">
      <c r="A30" s="69" t="s">
        <v>18</v>
      </c>
      <c r="B30" s="38">
        <v>21</v>
      </c>
      <c r="C30" s="114">
        <f t="shared" si="10"/>
        <v>0.875</v>
      </c>
      <c r="D30" s="38">
        <v>1</v>
      </c>
      <c r="E30" s="114">
        <f t="shared" si="11"/>
        <v>4.1666666666666664E-2</v>
      </c>
      <c r="F30" s="61">
        <v>2</v>
      </c>
      <c r="G30" s="108" t="str">
        <f t="shared" si="12"/>
        <v>8.3%</v>
      </c>
      <c r="H30" s="38">
        <v>0</v>
      </c>
      <c r="I30" s="108" t="str">
        <f t="shared" si="13"/>
        <v>0%</v>
      </c>
      <c r="J30" s="61">
        <v>0</v>
      </c>
      <c r="K30" s="108" t="str">
        <f t="shared" si="14"/>
        <v>0%</v>
      </c>
      <c r="L30" s="38">
        <v>0</v>
      </c>
      <c r="M30" s="108" t="str">
        <f t="shared" si="15"/>
        <v>0%</v>
      </c>
      <c r="N30" s="38">
        <v>0</v>
      </c>
      <c r="O30" s="108" t="str">
        <f t="shared" si="16"/>
        <v>0%</v>
      </c>
      <c r="P30" s="49">
        <f t="shared" si="17"/>
        <v>24</v>
      </c>
      <c r="R30" s="69" t="s">
        <v>18</v>
      </c>
      <c r="S30" s="38">
        <f t="shared" si="18"/>
        <v>22</v>
      </c>
      <c r="T30" s="114">
        <f t="shared" si="19"/>
        <v>0.91666666666666663</v>
      </c>
    </row>
    <row r="31" spans="1:36" ht="15" customHeight="1" x14ac:dyDescent="0.2">
      <c r="A31" s="69" t="s">
        <v>19</v>
      </c>
      <c r="B31" s="61">
        <v>41</v>
      </c>
      <c r="C31" s="114">
        <f t="shared" si="10"/>
        <v>0.82</v>
      </c>
      <c r="D31" s="61">
        <v>4</v>
      </c>
      <c r="E31" s="114">
        <f t="shared" si="11"/>
        <v>0.08</v>
      </c>
      <c r="F31" s="61">
        <v>2</v>
      </c>
      <c r="G31" s="108" t="str">
        <f t="shared" si="12"/>
        <v>4%</v>
      </c>
      <c r="H31" s="61">
        <v>0</v>
      </c>
      <c r="I31" s="108" t="str">
        <f t="shared" si="13"/>
        <v>0%</v>
      </c>
      <c r="J31" s="61">
        <v>2</v>
      </c>
      <c r="K31" s="108" t="str">
        <f t="shared" si="14"/>
        <v>4%</v>
      </c>
      <c r="L31" s="61">
        <v>0</v>
      </c>
      <c r="M31" s="108" t="str">
        <f t="shared" si="15"/>
        <v>0%</v>
      </c>
      <c r="N31" s="61">
        <v>1</v>
      </c>
      <c r="O31" s="108" t="str">
        <f t="shared" si="16"/>
        <v>2%</v>
      </c>
      <c r="P31" s="49">
        <f t="shared" si="17"/>
        <v>50</v>
      </c>
      <c r="R31" s="69" t="s">
        <v>19</v>
      </c>
      <c r="S31" s="38">
        <f t="shared" si="18"/>
        <v>45</v>
      </c>
      <c r="T31" s="114">
        <f t="shared" si="19"/>
        <v>0.9</v>
      </c>
    </row>
    <row r="32" spans="1:36" ht="15" customHeight="1" x14ac:dyDescent="0.2">
      <c r="A32" s="69" t="s">
        <v>20</v>
      </c>
      <c r="B32" s="61">
        <v>16</v>
      </c>
      <c r="C32" s="114">
        <f t="shared" si="10"/>
        <v>0.3902439024390244</v>
      </c>
      <c r="D32" s="61">
        <v>23</v>
      </c>
      <c r="E32" s="114">
        <f t="shared" si="11"/>
        <v>0.56097560975609762</v>
      </c>
      <c r="F32" s="61">
        <v>1</v>
      </c>
      <c r="G32" s="108" t="str">
        <f t="shared" si="12"/>
        <v>2.4%</v>
      </c>
      <c r="H32" s="61">
        <v>1</v>
      </c>
      <c r="I32" s="108" t="str">
        <f t="shared" si="13"/>
        <v>2.4%</v>
      </c>
      <c r="J32" s="61">
        <v>0</v>
      </c>
      <c r="K32" s="108" t="str">
        <f t="shared" si="14"/>
        <v>0%</v>
      </c>
      <c r="L32" s="61">
        <v>0</v>
      </c>
      <c r="M32" s="108" t="str">
        <f t="shared" si="15"/>
        <v>0%</v>
      </c>
      <c r="N32" s="61">
        <v>0</v>
      </c>
      <c r="O32" s="108" t="str">
        <f t="shared" si="16"/>
        <v>0%</v>
      </c>
      <c r="P32" s="49">
        <f t="shared" si="17"/>
        <v>41</v>
      </c>
      <c r="R32" s="69" t="s">
        <v>20</v>
      </c>
      <c r="S32" s="38">
        <f t="shared" si="18"/>
        <v>39</v>
      </c>
      <c r="T32" s="114">
        <f t="shared" si="19"/>
        <v>0.95121951219512191</v>
      </c>
    </row>
    <row r="33" spans="1:20" ht="15" customHeight="1" x14ac:dyDescent="0.2">
      <c r="A33" s="69" t="s">
        <v>83</v>
      </c>
      <c r="B33" s="38">
        <v>18</v>
      </c>
      <c r="C33" s="114">
        <f t="shared" si="10"/>
        <v>0.8571428571428571</v>
      </c>
      <c r="D33" s="38">
        <v>3</v>
      </c>
      <c r="E33" s="114">
        <f t="shared" si="11"/>
        <v>0.14285714285714285</v>
      </c>
      <c r="F33" s="61">
        <v>0</v>
      </c>
      <c r="G33" s="108" t="str">
        <f t="shared" si="12"/>
        <v>0%</v>
      </c>
      <c r="H33" s="38">
        <v>0</v>
      </c>
      <c r="I33" s="108" t="str">
        <f t="shared" si="13"/>
        <v>0%</v>
      </c>
      <c r="J33" s="61">
        <v>0</v>
      </c>
      <c r="K33" s="108" t="str">
        <f t="shared" si="14"/>
        <v>0%</v>
      </c>
      <c r="L33" s="38">
        <v>0</v>
      </c>
      <c r="M33" s="108" t="str">
        <f t="shared" si="15"/>
        <v>0%</v>
      </c>
      <c r="N33" s="38">
        <v>0</v>
      </c>
      <c r="O33" s="108" t="str">
        <f t="shared" si="16"/>
        <v>0%</v>
      </c>
      <c r="P33" s="49">
        <f t="shared" si="17"/>
        <v>21</v>
      </c>
      <c r="R33" s="69" t="s">
        <v>83</v>
      </c>
      <c r="S33" s="38">
        <f t="shared" si="18"/>
        <v>21</v>
      </c>
      <c r="T33" s="114">
        <f t="shared" si="19"/>
        <v>1</v>
      </c>
    </row>
    <row r="34" spans="1:20" ht="15" customHeight="1" x14ac:dyDescent="0.2">
      <c r="A34" s="69" t="s">
        <v>22</v>
      </c>
      <c r="B34" s="38">
        <v>48</v>
      </c>
      <c r="C34" s="114">
        <f t="shared" si="10"/>
        <v>0.8571428571428571</v>
      </c>
      <c r="D34" s="38">
        <v>7</v>
      </c>
      <c r="E34" s="114">
        <f t="shared" si="11"/>
        <v>0.125</v>
      </c>
      <c r="F34" s="61">
        <v>0</v>
      </c>
      <c r="G34" s="108" t="str">
        <f t="shared" si="12"/>
        <v>0%</v>
      </c>
      <c r="H34" s="38">
        <v>0</v>
      </c>
      <c r="I34" s="108" t="str">
        <f t="shared" si="13"/>
        <v>0%</v>
      </c>
      <c r="J34" s="61">
        <v>1</v>
      </c>
      <c r="K34" s="108" t="str">
        <f t="shared" si="14"/>
        <v>1.8%</v>
      </c>
      <c r="L34" s="38">
        <v>0</v>
      </c>
      <c r="M34" s="108" t="str">
        <f t="shared" si="15"/>
        <v>0%</v>
      </c>
      <c r="N34" s="38">
        <v>0</v>
      </c>
      <c r="O34" s="108" t="str">
        <f t="shared" si="16"/>
        <v>0%</v>
      </c>
      <c r="P34" s="49">
        <f t="shared" si="17"/>
        <v>56</v>
      </c>
      <c r="R34" s="69" t="s">
        <v>22</v>
      </c>
      <c r="S34" s="38">
        <f t="shared" si="18"/>
        <v>55</v>
      </c>
      <c r="T34" s="114">
        <f t="shared" si="19"/>
        <v>0.9821428571428571</v>
      </c>
    </row>
    <row r="35" spans="1:20" ht="15" customHeight="1" x14ac:dyDescent="0.2">
      <c r="A35" s="69" t="s">
        <v>84</v>
      </c>
      <c r="B35" s="61">
        <v>14</v>
      </c>
      <c r="C35" s="114">
        <f t="shared" si="10"/>
        <v>0.48275862068965519</v>
      </c>
      <c r="D35" s="61">
        <v>14</v>
      </c>
      <c r="E35" s="114">
        <f t="shared" si="11"/>
        <v>0.48275862068965519</v>
      </c>
      <c r="F35" s="61">
        <v>1</v>
      </c>
      <c r="G35" s="108" t="str">
        <f t="shared" si="12"/>
        <v>3.4%</v>
      </c>
      <c r="H35" s="61">
        <v>0</v>
      </c>
      <c r="I35" s="108" t="str">
        <f t="shared" si="13"/>
        <v>0%</v>
      </c>
      <c r="J35" s="61">
        <v>0</v>
      </c>
      <c r="K35" s="108" t="str">
        <f t="shared" si="14"/>
        <v>0%</v>
      </c>
      <c r="L35" s="61">
        <v>0</v>
      </c>
      <c r="M35" s="108" t="str">
        <f t="shared" si="15"/>
        <v>0%</v>
      </c>
      <c r="N35" s="61">
        <v>0</v>
      </c>
      <c r="O35" s="108" t="str">
        <f t="shared" si="16"/>
        <v>0%</v>
      </c>
      <c r="P35" s="49">
        <f t="shared" si="17"/>
        <v>29</v>
      </c>
      <c r="R35" s="69" t="s">
        <v>84</v>
      </c>
      <c r="S35" s="38">
        <f t="shared" si="18"/>
        <v>28</v>
      </c>
      <c r="T35" s="114">
        <f t="shared" si="19"/>
        <v>0.96551724137931039</v>
      </c>
    </row>
    <row r="36" spans="1:20" ht="15" customHeight="1" x14ac:dyDescent="0.2">
      <c r="A36" s="69" t="s">
        <v>85</v>
      </c>
      <c r="B36" s="61">
        <v>15</v>
      </c>
      <c r="C36" s="114">
        <f t="shared" si="10"/>
        <v>0.9375</v>
      </c>
      <c r="D36" s="61">
        <v>1</v>
      </c>
      <c r="E36" s="114">
        <f t="shared" si="11"/>
        <v>6.25E-2</v>
      </c>
      <c r="F36" s="61">
        <v>0</v>
      </c>
      <c r="G36" s="108" t="str">
        <f t="shared" si="12"/>
        <v>0%</v>
      </c>
      <c r="H36" s="61">
        <v>0</v>
      </c>
      <c r="I36" s="108" t="str">
        <f t="shared" si="13"/>
        <v>0%</v>
      </c>
      <c r="J36" s="61">
        <v>0</v>
      </c>
      <c r="K36" s="108" t="str">
        <f t="shared" si="14"/>
        <v>0%</v>
      </c>
      <c r="L36" s="61">
        <v>0</v>
      </c>
      <c r="M36" s="108" t="str">
        <f t="shared" si="15"/>
        <v>0%</v>
      </c>
      <c r="N36" s="61">
        <v>0</v>
      </c>
      <c r="O36" s="108" t="str">
        <f t="shared" si="16"/>
        <v>0%</v>
      </c>
      <c r="P36" s="49">
        <f t="shared" si="17"/>
        <v>16</v>
      </c>
      <c r="R36" s="69" t="s">
        <v>85</v>
      </c>
      <c r="S36" s="38">
        <f t="shared" si="18"/>
        <v>16</v>
      </c>
      <c r="T36" s="114">
        <f t="shared" si="19"/>
        <v>1</v>
      </c>
    </row>
    <row r="37" spans="1:20" ht="15" customHeight="1" x14ac:dyDescent="0.2">
      <c r="A37" s="69" t="s">
        <v>86</v>
      </c>
      <c r="B37" s="61">
        <v>12</v>
      </c>
      <c r="C37" s="114">
        <f t="shared" si="10"/>
        <v>0.8571428571428571</v>
      </c>
      <c r="D37" s="61">
        <v>2</v>
      </c>
      <c r="E37" s="114">
        <f t="shared" si="11"/>
        <v>0.14285714285714285</v>
      </c>
      <c r="F37" s="61">
        <v>0</v>
      </c>
      <c r="G37" s="108" t="str">
        <f t="shared" si="12"/>
        <v>0%</v>
      </c>
      <c r="H37" s="61">
        <v>0</v>
      </c>
      <c r="I37" s="108" t="str">
        <f t="shared" si="13"/>
        <v>0%</v>
      </c>
      <c r="J37" s="61">
        <v>0</v>
      </c>
      <c r="K37" s="108" t="str">
        <f t="shared" si="14"/>
        <v>0%</v>
      </c>
      <c r="L37" s="61">
        <v>0</v>
      </c>
      <c r="M37" s="108" t="str">
        <f t="shared" si="15"/>
        <v>0%</v>
      </c>
      <c r="N37" s="61">
        <v>0</v>
      </c>
      <c r="O37" s="108" t="str">
        <f t="shared" si="16"/>
        <v>0%</v>
      </c>
      <c r="P37" s="49">
        <f t="shared" si="17"/>
        <v>14</v>
      </c>
      <c r="R37" s="69" t="s">
        <v>86</v>
      </c>
      <c r="S37" s="38">
        <f t="shared" si="18"/>
        <v>14</v>
      </c>
      <c r="T37" s="114">
        <f t="shared" si="19"/>
        <v>1</v>
      </c>
    </row>
    <row r="38" spans="1:20" ht="15" customHeight="1" x14ac:dyDescent="0.2">
      <c r="A38" s="69" t="s">
        <v>87</v>
      </c>
      <c r="B38" s="61">
        <v>60</v>
      </c>
      <c r="C38" s="114">
        <f t="shared" si="10"/>
        <v>0.78947368421052633</v>
      </c>
      <c r="D38" s="61">
        <v>15</v>
      </c>
      <c r="E38" s="114">
        <f t="shared" si="11"/>
        <v>0.19736842105263158</v>
      </c>
      <c r="F38" s="61">
        <v>0</v>
      </c>
      <c r="G38" s="108" t="str">
        <f t="shared" si="12"/>
        <v>0%</v>
      </c>
      <c r="H38" s="61">
        <v>0</v>
      </c>
      <c r="I38" s="108" t="str">
        <f t="shared" si="13"/>
        <v>0%</v>
      </c>
      <c r="J38" s="61">
        <v>0</v>
      </c>
      <c r="K38" s="108" t="str">
        <f t="shared" si="14"/>
        <v>0%</v>
      </c>
      <c r="L38" s="61">
        <v>1</v>
      </c>
      <c r="M38" s="108" t="str">
        <f t="shared" si="15"/>
        <v>1.3%</v>
      </c>
      <c r="N38" s="61">
        <v>0</v>
      </c>
      <c r="O38" s="108" t="str">
        <f t="shared" si="16"/>
        <v>0%</v>
      </c>
      <c r="P38" s="49">
        <f t="shared" si="17"/>
        <v>76</v>
      </c>
      <c r="R38" s="69" t="s">
        <v>87</v>
      </c>
      <c r="S38" s="38">
        <f t="shared" si="18"/>
        <v>75</v>
      </c>
      <c r="T38" s="114">
        <f t="shared" si="19"/>
        <v>0.98684210526315785</v>
      </c>
    </row>
    <row r="39" spans="1:20" ht="15" customHeight="1" x14ac:dyDescent="0.2">
      <c r="A39" s="69" t="s">
        <v>27</v>
      </c>
      <c r="B39" s="61">
        <v>8</v>
      </c>
      <c r="C39" s="114">
        <f t="shared" si="10"/>
        <v>0.66666666666666663</v>
      </c>
      <c r="D39" s="61">
        <v>4</v>
      </c>
      <c r="E39" s="114">
        <f t="shared" si="11"/>
        <v>0.33333333333333331</v>
      </c>
      <c r="F39" s="61">
        <v>0</v>
      </c>
      <c r="G39" s="108" t="str">
        <f t="shared" si="12"/>
        <v>0%</v>
      </c>
      <c r="H39" s="61">
        <v>0</v>
      </c>
      <c r="I39" s="108" t="str">
        <f t="shared" si="13"/>
        <v>0%</v>
      </c>
      <c r="J39" s="61">
        <v>0</v>
      </c>
      <c r="K39" s="108" t="str">
        <f t="shared" si="14"/>
        <v>0%</v>
      </c>
      <c r="L39" s="61">
        <v>0</v>
      </c>
      <c r="M39" s="108" t="str">
        <f t="shared" si="15"/>
        <v>0%</v>
      </c>
      <c r="N39" s="61">
        <v>0</v>
      </c>
      <c r="O39" s="108" t="str">
        <f t="shared" si="16"/>
        <v>0%</v>
      </c>
      <c r="P39" s="49">
        <f t="shared" si="17"/>
        <v>12</v>
      </c>
      <c r="R39" s="69" t="s">
        <v>27</v>
      </c>
      <c r="S39" s="38">
        <f t="shared" si="18"/>
        <v>12</v>
      </c>
      <c r="T39" s="114">
        <f t="shared" si="19"/>
        <v>1</v>
      </c>
    </row>
    <row r="40" spans="1:20" ht="15" customHeight="1" x14ac:dyDescent="0.2">
      <c r="A40" s="107" t="s">
        <v>28</v>
      </c>
      <c r="B40" s="392">
        <f>SUM(B27:B39)</f>
        <v>319</v>
      </c>
      <c r="C40" s="557">
        <f t="shared" si="10"/>
        <v>0.76315789473684215</v>
      </c>
      <c r="D40" s="392">
        <f>SUM(D27:D39)</f>
        <v>85</v>
      </c>
      <c r="E40" s="557">
        <f t="shared" si="11"/>
        <v>0.20334928229665072</v>
      </c>
      <c r="F40" s="392">
        <f>SUM(F27:F39)</f>
        <v>6</v>
      </c>
      <c r="G40" s="105" t="str">
        <f t="shared" si="12"/>
        <v>1.4%</v>
      </c>
      <c r="H40" s="392">
        <f>SUM(H27:H39)</f>
        <v>1</v>
      </c>
      <c r="I40" s="105" t="str">
        <f t="shared" si="13"/>
        <v>0.2%</v>
      </c>
      <c r="J40" s="392">
        <f>SUM(J27:J39)</f>
        <v>4</v>
      </c>
      <c r="K40" s="105" t="str">
        <f t="shared" si="14"/>
        <v>1%</v>
      </c>
      <c r="L40" s="392">
        <f>SUM(L27:L39)</f>
        <v>2</v>
      </c>
      <c r="M40" s="105" t="str">
        <f t="shared" si="15"/>
        <v>0.5%</v>
      </c>
      <c r="N40" s="392">
        <f>SUM(N27:N39)</f>
        <v>1</v>
      </c>
      <c r="O40" s="105" t="str">
        <f t="shared" si="16"/>
        <v>0.2%</v>
      </c>
      <c r="P40" s="395">
        <f>SUM(P27:P39)</f>
        <v>418</v>
      </c>
      <c r="R40" s="107" t="s">
        <v>28</v>
      </c>
      <c r="S40" s="392">
        <f t="shared" si="18"/>
        <v>404</v>
      </c>
      <c r="T40" s="557">
        <f t="shared" si="19"/>
        <v>0.96650717703349287</v>
      </c>
    </row>
    <row r="41" spans="1:20" s="247" customFormat="1" x14ac:dyDescent="0.2">
      <c r="A41" s="705" t="s">
        <v>490</v>
      </c>
      <c r="B41" s="705"/>
      <c r="C41" s="705"/>
      <c r="D41" s="340"/>
      <c r="E41" s="340"/>
      <c r="F41" s="340"/>
      <c r="G41" s="340"/>
      <c r="H41" s="340"/>
      <c r="I41" s="340"/>
      <c r="J41" s="340"/>
      <c r="K41" s="340"/>
      <c r="L41" s="340"/>
      <c r="M41" s="340"/>
      <c r="N41" s="340"/>
      <c r="O41" s="340"/>
      <c r="P41" s="337"/>
    </row>
    <row r="42" spans="1:20" s="247" customFormat="1" x14ac:dyDescent="0.2">
      <c r="P42" s="251"/>
    </row>
    <row r="43" spans="1:20" s="247" customFormat="1" x14ac:dyDescent="0.2">
      <c r="A43" s="546"/>
      <c r="P43" s="251"/>
    </row>
    <row r="44" spans="1:20" s="247" customFormat="1" x14ac:dyDescent="0.2">
      <c r="P44" s="251"/>
    </row>
    <row r="45" spans="1:20" s="247" customFormat="1" x14ac:dyDescent="0.2">
      <c r="D45" s="547"/>
      <c r="P45" s="251"/>
    </row>
    <row r="46" spans="1:20" s="247" customFormat="1" x14ac:dyDescent="0.2">
      <c r="P46" s="251"/>
    </row>
    <row r="47" spans="1:20" s="247" customFormat="1" x14ac:dyDescent="0.2">
      <c r="P47" s="251"/>
    </row>
    <row r="48" spans="1:20" s="247" customFormat="1" x14ac:dyDescent="0.2">
      <c r="P48" s="251"/>
    </row>
    <row r="49" spans="16:16" s="247" customFormat="1" x14ac:dyDescent="0.2">
      <c r="P49" s="251"/>
    </row>
    <row r="50" spans="16:16" s="247" customFormat="1" x14ac:dyDescent="0.2">
      <c r="P50" s="251"/>
    </row>
    <row r="51" spans="16:16" s="247" customFormat="1" x14ac:dyDescent="0.2">
      <c r="P51" s="251"/>
    </row>
    <row r="52" spans="16:16" s="247" customFormat="1" x14ac:dyDescent="0.2">
      <c r="P52" s="251"/>
    </row>
    <row r="53" spans="16:16" s="247" customFormat="1" x14ac:dyDescent="0.2">
      <c r="P53" s="251"/>
    </row>
    <row r="54" spans="16:16" s="247" customFormat="1" x14ac:dyDescent="0.2">
      <c r="P54" s="251"/>
    </row>
    <row r="55" spans="16:16" s="247" customFormat="1" x14ac:dyDescent="0.2">
      <c r="P55" s="251"/>
    </row>
    <row r="56" spans="16:16" s="247" customFormat="1" x14ac:dyDescent="0.2">
      <c r="P56" s="251"/>
    </row>
    <row r="57" spans="16:16" s="247" customFormat="1" x14ac:dyDescent="0.2">
      <c r="P57" s="251"/>
    </row>
    <row r="58" spans="16:16" s="247" customFormat="1" x14ac:dyDescent="0.2">
      <c r="P58" s="251"/>
    </row>
  </sheetData>
  <mergeCells count="21">
    <mergeCell ref="F26:G26"/>
    <mergeCell ref="H26:I26"/>
    <mergeCell ref="J26:K26"/>
    <mergeCell ref="L26:M26"/>
    <mergeCell ref="N26:O26"/>
    <mergeCell ref="A21:C21"/>
    <mergeCell ref="A41:C41"/>
    <mergeCell ref="B5:O5"/>
    <mergeCell ref="R5:T5"/>
    <mergeCell ref="B6:C6"/>
    <mergeCell ref="D6:E6"/>
    <mergeCell ref="F6:G6"/>
    <mergeCell ref="H6:I6"/>
    <mergeCell ref="J6:K6"/>
    <mergeCell ref="L6:M6"/>
    <mergeCell ref="N6:O6"/>
    <mergeCell ref="S6:T6"/>
    <mergeCell ref="S26:T26"/>
    <mergeCell ref="B25:O25"/>
    <mergeCell ref="B26:C26"/>
    <mergeCell ref="D26:E26"/>
  </mergeCells>
  <conditionalFormatting sqref="G7:G20">
    <cfRule type="colorScale" priority="6">
      <colorScale>
        <cfvo type="min"/>
        <cfvo type="max"/>
        <color rgb="FFFF7128"/>
        <color rgb="FFFFEF9C"/>
      </colorScale>
    </cfRule>
  </conditionalFormatting>
  <conditionalFormatting sqref="I7:I20">
    <cfRule type="colorScale" priority="7">
      <colorScale>
        <cfvo type="min"/>
        <cfvo type="max"/>
        <color rgb="FFFF7128"/>
        <color rgb="FFFFEF9C"/>
      </colorScale>
    </cfRule>
  </conditionalFormatting>
  <conditionalFormatting sqref="K7:K20">
    <cfRule type="colorScale" priority="8">
      <colorScale>
        <cfvo type="min"/>
        <cfvo type="max"/>
        <color rgb="FFFF7128"/>
        <color rgb="FFFFEF9C"/>
      </colorScale>
    </cfRule>
  </conditionalFormatting>
  <conditionalFormatting sqref="M7:M20">
    <cfRule type="colorScale" priority="9">
      <colorScale>
        <cfvo type="min"/>
        <cfvo type="max"/>
        <color rgb="FFFF7128"/>
        <color rgb="FFFFEF9C"/>
      </colorScale>
    </cfRule>
  </conditionalFormatting>
  <conditionalFormatting sqref="O7:O20">
    <cfRule type="colorScale" priority="10">
      <colorScale>
        <cfvo type="min"/>
        <cfvo type="max"/>
        <color rgb="FFFF7128"/>
        <color rgb="FFFFEF9C"/>
      </colorScale>
    </cfRule>
  </conditionalFormatting>
  <conditionalFormatting sqref="G27:G40">
    <cfRule type="colorScale" priority="1">
      <colorScale>
        <cfvo type="min"/>
        <cfvo type="max"/>
        <color rgb="FFFF7128"/>
        <color rgb="FFFFEF9C"/>
      </colorScale>
    </cfRule>
  </conditionalFormatting>
  <conditionalFormatting sqref="I27:I40">
    <cfRule type="colorScale" priority="2">
      <colorScale>
        <cfvo type="min"/>
        <cfvo type="max"/>
        <color rgb="FFFF7128"/>
        <color rgb="FFFFEF9C"/>
      </colorScale>
    </cfRule>
  </conditionalFormatting>
  <conditionalFormatting sqref="K27:K40">
    <cfRule type="colorScale" priority="3">
      <colorScale>
        <cfvo type="min"/>
        <cfvo type="max"/>
        <color rgb="FFFF7128"/>
        <color rgb="FFFFEF9C"/>
      </colorScale>
    </cfRule>
  </conditionalFormatting>
  <conditionalFormatting sqref="M27:M40">
    <cfRule type="colorScale" priority="4">
      <colorScale>
        <cfvo type="min"/>
        <cfvo type="max"/>
        <color rgb="FFFF7128"/>
        <color rgb="FFFFEF9C"/>
      </colorScale>
    </cfRule>
  </conditionalFormatting>
  <conditionalFormatting sqref="O27:O40">
    <cfRule type="colorScale" priority="5">
      <colorScale>
        <cfvo type="min"/>
        <cfvo type="max"/>
        <color rgb="FFFF7128"/>
        <color rgb="FFFFEF9C"/>
      </colorScale>
    </cfRule>
  </conditionalFormatting>
  <hyperlinks>
    <hyperlink ref="A1" location="TOC!A1" display="TOC"/>
  </hyperlinks>
  <pageMargins left="0.70866141732283472" right="0.70866141732283472" top="0.74803149606299213" bottom="0.74803149606299213" header="0.31496062992125984" footer="0.31496062992125984"/>
  <pageSetup paperSize="9" scale="71" orientation="landscape" horizontalDpi="1200" verticalDpi="1200" r:id="rId1"/>
  <headerFooter>
    <oddHeader>&amp;C&amp;F</oddHeader>
    <oddFooter>&amp;C&amp;A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N65"/>
  <sheetViews>
    <sheetView zoomScale="90" zoomScaleNormal="90" workbookViewId="0"/>
  </sheetViews>
  <sheetFormatPr defaultRowHeight="12" x14ac:dyDescent="0.2"/>
  <cols>
    <col min="1" max="1" width="15.7109375" style="37" customWidth="1"/>
    <col min="2" max="15" width="8.7109375" style="37" customWidth="1"/>
    <col min="16" max="16" width="8.7109375" style="50" customWidth="1"/>
    <col min="17" max="17" width="2.7109375" style="247" customWidth="1"/>
    <col min="18" max="18" width="15.7109375" style="37" customWidth="1"/>
    <col min="19" max="20" width="8.7109375" style="37" customWidth="1"/>
    <col min="21" max="21" width="5.7109375" style="247" customWidth="1"/>
    <col min="22" max="22" width="15.7109375" style="37" customWidth="1"/>
    <col min="23" max="24" width="8.7109375" style="37" customWidth="1"/>
    <col min="25" max="35" width="5.7109375" style="247" customWidth="1"/>
    <col min="36" max="39" width="9.140625" style="247"/>
    <col min="40" max="16384" width="9.140625" style="37"/>
  </cols>
  <sheetData>
    <row r="1" spans="1:39" s="247" customFormat="1" ht="12.75" x14ac:dyDescent="0.2">
      <c r="A1" s="548" t="s">
        <v>74</v>
      </c>
      <c r="P1" s="251"/>
    </row>
    <row r="2" spans="1:39" s="247" customFormat="1" x14ac:dyDescent="0.2">
      <c r="P2" s="251"/>
    </row>
    <row r="3" spans="1:39" s="247" customFormat="1" ht="15" x14ac:dyDescent="0.25">
      <c r="A3" s="465" t="s">
        <v>573</v>
      </c>
      <c r="P3" s="251"/>
      <c r="R3" s="533"/>
      <c r="V3" s="533"/>
    </row>
    <row r="4" spans="1:39" s="247" customFormat="1" x14ac:dyDescent="0.2">
      <c r="A4" s="247" t="s">
        <v>172</v>
      </c>
      <c r="P4" s="251"/>
    </row>
    <row r="5" spans="1:39" ht="32.25" customHeight="1" x14ac:dyDescent="0.2">
      <c r="A5" s="113"/>
      <c r="B5" s="711" t="s">
        <v>179</v>
      </c>
      <c r="C5" s="711"/>
      <c r="D5" s="711"/>
      <c r="E5" s="711"/>
      <c r="F5" s="711"/>
      <c r="G5" s="711"/>
      <c r="H5" s="711"/>
      <c r="I5" s="711"/>
      <c r="J5" s="711"/>
      <c r="K5" s="711"/>
      <c r="L5" s="711"/>
      <c r="M5" s="711"/>
      <c r="N5" s="711"/>
      <c r="O5" s="711"/>
      <c r="P5" s="112"/>
      <c r="R5" s="707"/>
      <c r="S5" s="707"/>
      <c r="T5" s="707"/>
      <c r="V5" s="707"/>
      <c r="W5" s="707"/>
      <c r="X5" s="707"/>
    </row>
    <row r="6" spans="1:39" ht="15" customHeight="1" x14ac:dyDescent="0.2">
      <c r="A6" s="110" t="s">
        <v>102</v>
      </c>
      <c r="B6" s="708" t="s">
        <v>178</v>
      </c>
      <c r="C6" s="708"/>
      <c r="D6" s="708" t="s">
        <v>76</v>
      </c>
      <c r="E6" s="708"/>
      <c r="F6" s="709" t="s">
        <v>177</v>
      </c>
      <c r="G6" s="709"/>
      <c r="H6" s="709" t="s">
        <v>176</v>
      </c>
      <c r="I6" s="709"/>
      <c r="J6" s="709" t="s">
        <v>175</v>
      </c>
      <c r="K6" s="709"/>
      <c r="L6" s="709" t="s">
        <v>174</v>
      </c>
      <c r="M6" s="709"/>
      <c r="N6" s="709" t="s">
        <v>173</v>
      </c>
      <c r="O6" s="709"/>
      <c r="P6" s="620" t="s">
        <v>28</v>
      </c>
      <c r="R6" s="110" t="s">
        <v>102</v>
      </c>
      <c r="S6" s="710" t="s">
        <v>494</v>
      </c>
      <c r="T6" s="710"/>
      <c r="V6" s="110" t="s">
        <v>102</v>
      </c>
      <c r="W6" s="710" t="s">
        <v>495</v>
      </c>
      <c r="X6" s="710"/>
    </row>
    <row r="7" spans="1:39" s="38" customFormat="1" ht="15" customHeight="1" x14ac:dyDescent="0.2">
      <c r="A7" s="109" t="s">
        <v>12</v>
      </c>
      <c r="B7" s="38">
        <v>2</v>
      </c>
      <c r="C7" s="114">
        <f t="shared" ref="C7:C20" si="0">B7/$P7</f>
        <v>3.6363636363636362E-2</v>
      </c>
      <c r="D7" s="38">
        <v>38</v>
      </c>
      <c r="E7" s="114" t="str">
        <f t="shared" ref="E7:E20" si="1">CONCATENATE(ROUND(D7/$P7,3)*100,"%")</f>
        <v>69.1%</v>
      </c>
      <c r="F7" s="61">
        <v>4</v>
      </c>
      <c r="G7" s="108" t="str">
        <f t="shared" ref="G7:G20" si="2">CONCATENATE(ROUND(F7/$P7,3)*100,"%")</f>
        <v>7.3%</v>
      </c>
      <c r="H7" s="38">
        <v>2</v>
      </c>
      <c r="I7" s="108" t="str">
        <f t="shared" ref="I7:I20" si="3">CONCATENATE(ROUND(H7/$P7,3)*100,"%")</f>
        <v>3.6%</v>
      </c>
      <c r="J7" s="38">
        <v>5</v>
      </c>
      <c r="K7" s="108" t="str">
        <f t="shared" ref="K7:K20" si="4">CONCATENATE(ROUND(J7/$P7,3)*100,"%")</f>
        <v>9.1%</v>
      </c>
      <c r="L7" s="38">
        <v>4</v>
      </c>
      <c r="M7" s="108" t="str">
        <f t="shared" ref="M7:M20" si="5">CONCATENATE(ROUND(L7/$P7,3)*100,"%")</f>
        <v>7.3%</v>
      </c>
      <c r="N7" s="38">
        <v>0</v>
      </c>
      <c r="O7" s="108" t="str">
        <f t="shared" ref="O7:O20" si="6">CONCATENATE(ROUND(N7/$P7,3)*100,"%")</f>
        <v>0%</v>
      </c>
      <c r="P7" s="112">
        <f t="shared" ref="P7:P19" si="7">SUM(B7,D7,F7,H7,J7,L7,N7)</f>
        <v>55</v>
      </c>
      <c r="Q7" s="340"/>
      <c r="R7" s="109" t="s">
        <v>12</v>
      </c>
      <c r="S7" s="38">
        <f t="shared" ref="S7:S20" si="8">B7+D7</f>
        <v>40</v>
      </c>
      <c r="T7" s="114">
        <f t="shared" ref="T7:T20" si="9">S7/$P7</f>
        <v>0.72727272727272729</v>
      </c>
      <c r="U7" s="340"/>
      <c r="V7" s="109" t="s">
        <v>12</v>
      </c>
      <c r="W7" s="38">
        <f>B7+D7+F7</f>
        <v>44</v>
      </c>
      <c r="X7" s="114">
        <f>W7/$P7</f>
        <v>0.8</v>
      </c>
      <c r="Y7" s="340"/>
      <c r="Z7" s="340"/>
      <c r="AA7" s="340"/>
      <c r="AB7" s="340"/>
      <c r="AC7" s="340"/>
      <c r="AD7" s="340"/>
      <c r="AE7" s="340"/>
      <c r="AF7" s="340"/>
      <c r="AG7" s="340"/>
      <c r="AH7" s="340"/>
      <c r="AI7" s="340"/>
      <c r="AJ7" s="340"/>
      <c r="AK7" s="340"/>
      <c r="AL7" s="340"/>
      <c r="AM7" s="340"/>
    </row>
    <row r="8" spans="1:39" s="38" customFormat="1" ht="15" customHeight="1" x14ac:dyDescent="0.2">
      <c r="A8" s="69" t="s">
        <v>14</v>
      </c>
      <c r="B8" s="61">
        <v>0</v>
      </c>
      <c r="C8" s="114">
        <f t="shared" si="0"/>
        <v>0</v>
      </c>
      <c r="D8" s="61">
        <v>61</v>
      </c>
      <c r="E8" s="114" t="str">
        <f t="shared" si="1"/>
        <v>75.3%</v>
      </c>
      <c r="F8" s="61">
        <v>8</v>
      </c>
      <c r="G8" s="218" t="str">
        <f t="shared" si="2"/>
        <v>9.9%</v>
      </c>
      <c r="H8" s="38">
        <v>4</v>
      </c>
      <c r="I8" s="108" t="str">
        <f t="shared" si="3"/>
        <v>4.9%</v>
      </c>
      <c r="J8" s="38">
        <v>3</v>
      </c>
      <c r="K8" s="108" t="str">
        <f t="shared" si="4"/>
        <v>3.7%</v>
      </c>
      <c r="L8" s="38">
        <v>3</v>
      </c>
      <c r="M8" s="108" t="str">
        <f t="shared" si="5"/>
        <v>3.7%</v>
      </c>
      <c r="N8" s="38">
        <v>2</v>
      </c>
      <c r="O8" s="108" t="str">
        <f t="shared" si="6"/>
        <v>2.5%</v>
      </c>
      <c r="P8" s="49">
        <f t="shared" si="7"/>
        <v>81</v>
      </c>
      <c r="Q8" s="340"/>
      <c r="R8" s="69" t="s">
        <v>14</v>
      </c>
      <c r="S8" s="38">
        <f t="shared" si="8"/>
        <v>61</v>
      </c>
      <c r="T8" s="114">
        <f t="shared" si="9"/>
        <v>0.75308641975308643</v>
      </c>
      <c r="U8" s="340"/>
      <c r="V8" s="69" t="s">
        <v>14</v>
      </c>
      <c r="W8" s="38">
        <f t="shared" ref="W8:W20" si="10">B8+D8+F8</f>
        <v>69</v>
      </c>
      <c r="X8" s="114">
        <f t="shared" ref="X8:X20" si="11">W8/$P8</f>
        <v>0.85185185185185186</v>
      </c>
      <c r="Y8" s="340"/>
      <c r="Z8" s="340"/>
      <c r="AA8" s="340"/>
      <c r="AB8" s="340"/>
      <c r="AC8" s="340"/>
      <c r="AD8" s="340"/>
      <c r="AE8" s="340"/>
      <c r="AF8" s="340"/>
      <c r="AG8" s="340"/>
      <c r="AH8" s="340"/>
      <c r="AI8" s="340"/>
      <c r="AJ8" s="340"/>
      <c r="AK8" s="340"/>
      <c r="AL8" s="340"/>
      <c r="AM8" s="340"/>
    </row>
    <row r="9" spans="1:39" s="38" customFormat="1" ht="15" customHeight="1" x14ac:dyDescent="0.2">
      <c r="A9" s="69" t="s">
        <v>16</v>
      </c>
      <c r="B9" s="61">
        <v>1</v>
      </c>
      <c r="C9" s="114">
        <f t="shared" si="0"/>
        <v>1.282051282051282E-2</v>
      </c>
      <c r="D9" s="61">
        <v>51</v>
      </c>
      <c r="E9" s="114" t="str">
        <f t="shared" si="1"/>
        <v>65.4%</v>
      </c>
      <c r="F9" s="61">
        <v>15</v>
      </c>
      <c r="G9" s="218" t="str">
        <f t="shared" si="2"/>
        <v>19.2%</v>
      </c>
      <c r="H9" s="38">
        <v>4</v>
      </c>
      <c r="I9" s="108" t="str">
        <f t="shared" si="3"/>
        <v>5.1%</v>
      </c>
      <c r="J9" s="38">
        <v>5</v>
      </c>
      <c r="K9" s="108" t="str">
        <f t="shared" si="4"/>
        <v>6.4%</v>
      </c>
      <c r="L9" s="38">
        <v>2</v>
      </c>
      <c r="M9" s="108" t="str">
        <f t="shared" si="5"/>
        <v>2.6%</v>
      </c>
      <c r="N9" s="38">
        <v>0</v>
      </c>
      <c r="O9" s="108" t="str">
        <f t="shared" si="6"/>
        <v>0%</v>
      </c>
      <c r="P9" s="49">
        <f t="shared" si="7"/>
        <v>78</v>
      </c>
      <c r="Q9" s="340"/>
      <c r="R9" s="69" t="s">
        <v>16</v>
      </c>
      <c r="S9" s="38">
        <f t="shared" si="8"/>
        <v>52</v>
      </c>
      <c r="T9" s="114">
        <f t="shared" si="9"/>
        <v>0.66666666666666663</v>
      </c>
      <c r="U9" s="340"/>
      <c r="V9" s="69" t="s">
        <v>16</v>
      </c>
      <c r="W9" s="38">
        <f t="shared" si="10"/>
        <v>67</v>
      </c>
      <c r="X9" s="114">
        <f t="shared" si="11"/>
        <v>0.85897435897435892</v>
      </c>
      <c r="Y9" s="340"/>
      <c r="Z9" s="340"/>
      <c r="AA9" s="340"/>
      <c r="AB9" s="340"/>
      <c r="AC9" s="340"/>
      <c r="AD9" s="340"/>
      <c r="AE9" s="340"/>
      <c r="AF9" s="340"/>
      <c r="AG9" s="340"/>
      <c r="AH9" s="340"/>
      <c r="AI9" s="340"/>
      <c r="AJ9" s="340"/>
      <c r="AK9" s="340"/>
      <c r="AL9" s="340"/>
      <c r="AM9" s="340"/>
    </row>
    <row r="10" spans="1:39" s="38" customFormat="1" ht="15" customHeight="1" x14ac:dyDescent="0.2">
      <c r="A10" s="69" t="s">
        <v>18</v>
      </c>
      <c r="B10" s="61">
        <v>0</v>
      </c>
      <c r="C10" s="114">
        <f t="shared" si="0"/>
        <v>0</v>
      </c>
      <c r="D10" s="61">
        <v>45</v>
      </c>
      <c r="E10" s="114" t="str">
        <f t="shared" si="1"/>
        <v>58.4%</v>
      </c>
      <c r="F10" s="61">
        <v>17</v>
      </c>
      <c r="G10" s="218" t="str">
        <f t="shared" si="2"/>
        <v>22.1%</v>
      </c>
      <c r="H10" s="38">
        <v>7</v>
      </c>
      <c r="I10" s="108" t="str">
        <f t="shared" si="3"/>
        <v>9.1%</v>
      </c>
      <c r="J10" s="38">
        <v>6</v>
      </c>
      <c r="K10" s="108" t="str">
        <f t="shared" si="4"/>
        <v>7.8%</v>
      </c>
      <c r="L10" s="38">
        <v>2</v>
      </c>
      <c r="M10" s="108" t="str">
        <f t="shared" si="5"/>
        <v>2.6%</v>
      </c>
      <c r="N10" s="38">
        <v>0</v>
      </c>
      <c r="O10" s="108" t="str">
        <f t="shared" si="6"/>
        <v>0%</v>
      </c>
      <c r="P10" s="49">
        <f t="shared" si="7"/>
        <v>77</v>
      </c>
      <c r="Q10" s="340"/>
      <c r="R10" s="69" t="s">
        <v>18</v>
      </c>
      <c r="S10" s="61">
        <f t="shared" si="8"/>
        <v>45</v>
      </c>
      <c r="T10" s="114">
        <f t="shared" si="9"/>
        <v>0.58441558441558439</v>
      </c>
      <c r="U10" s="340"/>
      <c r="V10" s="69" t="s">
        <v>18</v>
      </c>
      <c r="W10" s="38">
        <f t="shared" si="10"/>
        <v>62</v>
      </c>
      <c r="X10" s="114">
        <f t="shared" si="11"/>
        <v>0.80519480519480524</v>
      </c>
      <c r="Y10" s="340"/>
      <c r="Z10" s="340"/>
      <c r="AA10" s="340"/>
      <c r="AB10" s="340"/>
      <c r="AC10" s="340"/>
      <c r="AD10" s="340"/>
      <c r="AE10" s="340"/>
      <c r="AF10" s="340"/>
      <c r="AG10" s="340"/>
      <c r="AH10" s="340"/>
      <c r="AI10" s="340"/>
      <c r="AJ10" s="340"/>
      <c r="AK10" s="340"/>
      <c r="AL10" s="340"/>
      <c r="AM10" s="340"/>
    </row>
    <row r="11" spans="1:39" s="38" customFormat="1" ht="15" customHeight="1" x14ac:dyDescent="0.2">
      <c r="A11" s="69" t="s">
        <v>19</v>
      </c>
      <c r="B11" s="61">
        <v>3</v>
      </c>
      <c r="C11" s="114">
        <f t="shared" si="0"/>
        <v>2.6785714285714284E-2</v>
      </c>
      <c r="D11" s="61">
        <v>76</v>
      </c>
      <c r="E11" s="114" t="str">
        <f t="shared" si="1"/>
        <v>67.9%</v>
      </c>
      <c r="F11" s="61">
        <v>16</v>
      </c>
      <c r="G11" s="218" t="str">
        <f t="shared" si="2"/>
        <v>14.3%</v>
      </c>
      <c r="H11" s="61">
        <v>5</v>
      </c>
      <c r="I11" s="108" t="str">
        <f t="shared" si="3"/>
        <v>4.5%</v>
      </c>
      <c r="J11" s="61">
        <v>4</v>
      </c>
      <c r="K11" s="108" t="str">
        <f t="shared" si="4"/>
        <v>3.6%</v>
      </c>
      <c r="L11" s="61">
        <v>5</v>
      </c>
      <c r="M11" s="108" t="str">
        <f t="shared" si="5"/>
        <v>4.5%</v>
      </c>
      <c r="N11" s="61">
        <v>3</v>
      </c>
      <c r="O11" s="108" t="str">
        <f t="shared" si="6"/>
        <v>2.7%</v>
      </c>
      <c r="P11" s="49">
        <f t="shared" si="7"/>
        <v>112</v>
      </c>
      <c r="Q11" s="340"/>
      <c r="R11" s="69" t="s">
        <v>19</v>
      </c>
      <c r="S11" s="61">
        <f t="shared" si="8"/>
        <v>79</v>
      </c>
      <c r="T11" s="114">
        <f t="shared" si="9"/>
        <v>0.7053571428571429</v>
      </c>
      <c r="U11" s="340"/>
      <c r="V11" s="69" t="s">
        <v>19</v>
      </c>
      <c r="W11" s="38">
        <f t="shared" si="10"/>
        <v>95</v>
      </c>
      <c r="X11" s="114">
        <f t="shared" si="11"/>
        <v>0.8482142857142857</v>
      </c>
      <c r="Y11" s="340"/>
      <c r="Z11" s="340"/>
      <c r="AA11" s="340"/>
      <c r="AB11" s="340"/>
      <c r="AC11" s="340"/>
      <c r="AD11" s="340"/>
      <c r="AE11" s="340"/>
      <c r="AF11" s="340"/>
      <c r="AG11" s="340"/>
      <c r="AH11" s="340"/>
      <c r="AI11" s="340"/>
      <c r="AJ11" s="340"/>
      <c r="AK11" s="340"/>
      <c r="AL11" s="340"/>
      <c r="AM11" s="340"/>
    </row>
    <row r="12" spans="1:39" s="38" customFormat="1" ht="15" customHeight="1" x14ac:dyDescent="0.2">
      <c r="A12" s="69" t="s">
        <v>20</v>
      </c>
      <c r="B12" s="61">
        <v>0</v>
      </c>
      <c r="C12" s="114">
        <f t="shared" si="0"/>
        <v>0</v>
      </c>
      <c r="D12" s="61">
        <v>96</v>
      </c>
      <c r="E12" s="114" t="str">
        <f t="shared" si="1"/>
        <v>86.5%</v>
      </c>
      <c r="F12" s="61">
        <v>6</v>
      </c>
      <c r="G12" s="218" t="str">
        <f t="shared" si="2"/>
        <v>5.4%</v>
      </c>
      <c r="H12" s="61">
        <v>4</v>
      </c>
      <c r="I12" s="108" t="str">
        <f t="shared" si="3"/>
        <v>3.6%</v>
      </c>
      <c r="J12" s="61">
        <v>3</v>
      </c>
      <c r="K12" s="108" t="str">
        <f t="shared" si="4"/>
        <v>2.7%</v>
      </c>
      <c r="L12" s="61">
        <v>2</v>
      </c>
      <c r="M12" s="108" t="str">
        <f t="shared" si="5"/>
        <v>1.8%</v>
      </c>
      <c r="N12" s="61">
        <v>0</v>
      </c>
      <c r="O12" s="108" t="str">
        <f t="shared" si="6"/>
        <v>0%</v>
      </c>
      <c r="P12" s="49">
        <f t="shared" si="7"/>
        <v>111</v>
      </c>
      <c r="Q12" s="340"/>
      <c r="R12" s="69" t="s">
        <v>20</v>
      </c>
      <c r="S12" s="61">
        <f t="shared" si="8"/>
        <v>96</v>
      </c>
      <c r="T12" s="114">
        <f t="shared" si="9"/>
        <v>0.86486486486486491</v>
      </c>
      <c r="U12" s="340"/>
      <c r="V12" s="69" t="s">
        <v>20</v>
      </c>
      <c r="W12" s="38">
        <f t="shared" si="10"/>
        <v>102</v>
      </c>
      <c r="X12" s="114">
        <f t="shared" si="11"/>
        <v>0.91891891891891897</v>
      </c>
      <c r="Y12" s="340"/>
      <c r="Z12" s="340"/>
      <c r="AA12" s="340"/>
      <c r="AB12" s="340"/>
      <c r="AC12" s="340"/>
      <c r="AD12" s="340"/>
      <c r="AE12" s="340"/>
      <c r="AF12" s="340"/>
      <c r="AG12" s="340"/>
      <c r="AH12" s="340"/>
      <c r="AI12" s="340"/>
      <c r="AJ12" s="340"/>
      <c r="AK12" s="340"/>
      <c r="AL12" s="340"/>
      <c r="AM12" s="340"/>
    </row>
    <row r="13" spans="1:39" s="38" customFormat="1" ht="15" customHeight="1" x14ac:dyDescent="0.2">
      <c r="A13" s="69" t="s">
        <v>83</v>
      </c>
      <c r="B13" s="61">
        <v>1</v>
      </c>
      <c r="C13" s="114">
        <f t="shared" si="0"/>
        <v>1.4285714285714285E-2</v>
      </c>
      <c r="D13" s="61">
        <v>50</v>
      </c>
      <c r="E13" s="114" t="str">
        <f t="shared" si="1"/>
        <v>71.4%</v>
      </c>
      <c r="F13" s="61">
        <v>10</v>
      </c>
      <c r="G13" s="218" t="str">
        <f t="shared" si="2"/>
        <v>14.3%</v>
      </c>
      <c r="H13" s="38">
        <v>7</v>
      </c>
      <c r="I13" s="108" t="str">
        <f t="shared" si="3"/>
        <v>10%</v>
      </c>
      <c r="J13" s="38">
        <v>0</v>
      </c>
      <c r="K13" s="108" t="str">
        <f t="shared" si="4"/>
        <v>0%</v>
      </c>
      <c r="L13" s="38">
        <v>2</v>
      </c>
      <c r="M13" s="108" t="str">
        <f t="shared" si="5"/>
        <v>2.9%</v>
      </c>
      <c r="N13" s="38">
        <v>0</v>
      </c>
      <c r="O13" s="108" t="str">
        <f t="shared" si="6"/>
        <v>0%</v>
      </c>
      <c r="P13" s="49">
        <f t="shared" si="7"/>
        <v>70</v>
      </c>
      <c r="Q13" s="340"/>
      <c r="R13" s="69" t="s">
        <v>83</v>
      </c>
      <c r="S13" s="61">
        <f t="shared" si="8"/>
        <v>51</v>
      </c>
      <c r="T13" s="114">
        <f t="shared" si="9"/>
        <v>0.72857142857142854</v>
      </c>
      <c r="U13" s="340"/>
      <c r="V13" s="69" t="s">
        <v>83</v>
      </c>
      <c r="W13" s="38">
        <f t="shared" si="10"/>
        <v>61</v>
      </c>
      <c r="X13" s="114">
        <f t="shared" si="11"/>
        <v>0.87142857142857144</v>
      </c>
      <c r="Y13" s="340"/>
      <c r="Z13" s="340"/>
      <c r="AA13" s="340"/>
      <c r="AB13" s="340"/>
      <c r="AC13" s="340"/>
      <c r="AD13" s="340"/>
      <c r="AE13" s="340"/>
      <c r="AF13" s="340"/>
      <c r="AG13" s="340"/>
      <c r="AH13" s="340"/>
      <c r="AI13" s="340"/>
      <c r="AJ13" s="340"/>
      <c r="AK13" s="340"/>
      <c r="AL13" s="340"/>
      <c r="AM13" s="340"/>
    </row>
    <row r="14" spans="1:39" s="38" customFormat="1" ht="15" customHeight="1" x14ac:dyDescent="0.2">
      <c r="A14" s="69" t="s">
        <v>22</v>
      </c>
      <c r="B14" s="61">
        <v>7</v>
      </c>
      <c r="C14" s="114">
        <f t="shared" si="0"/>
        <v>0.05</v>
      </c>
      <c r="D14" s="61">
        <v>109</v>
      </c>
      <c r="E14" s="114" t="str">
        <f t="shared" si="1"/>
        <v>77.9%</v>
      </c>
      <c r="F14" s="61">
        <v>10</v>
      </c>
      <c r="G14" s="218" t="str">
        <f t="shared" si="2"/>
        <v>7.1%</v>
      </c>
      <c r="H14" s="38">
        <v>5</v>
      </c>
      <c r="I14" s="108" t="str">
        <f t="shared" si="3"/>
        <v>3.6%</v>
      </c>
      <c r="J14" s="38">
        <v>2</v>
      </c>
      <c r="K14" s="108" t="str">
        <f t="shared" si="4"/>
        <v>1.4%</v>
      </c>
      <c r="L14" s="38">
        <v>7</v>
      </c>
      <c r="M14" s="108" t="str">
        <f t="shared" si="5"/>
        <v>5%</v>
      </c>
      <c r="N14" s="38">
        <v>0</v>
      </c>
      <c r="O14" s="108" t="str">
        <f t="shared" si="6"/>
        <v>0%</v>
      </c>
      <c r="P14" s="49">
        <f t="shared" si="7"/>
        <v>140</v>
      </c>
      <c r="Q14" s="340"/>
      <c r="R14" s="69" t="s">
        <v>22</v>
      </c>
      <c r="S14" s="61">
        <f t="shared" si="8"/>
        <v>116</v>
      </c>
      <c r="T14" s="114">
        <f t="shared" si="9"/>
        <v>0.82857142857142863</v>
      </c>
      <c r="U14" s="340"/>
      <c r="V14" s="69" t="s">
        <v>22</v>
      </c>
      <c r="W14" s="38">
        <f t="shared" si="10"/>
        <v>126</v>
      </c>
      <c r="X14" s="114">
        <f t="shared" si="11"/>
        <v>0.9</v>
      </c>
      <c r="Y14" s="340"/>
      <c r="Z14" s="340"/>
      <c r="AA14" s="340"/>
      <c r="AB14" s="340"/>
      <c r="AC14" s="340"/>
      <c r="AD14" s="340"/>
      <c r="AE14" s="340"/>
      <c r="AF14" s="340"/>
      <c r="AG14" s="340"/>
      <c r="AH14" s="340"/>
      <c r="AI14" s="340"/>
      <c r="AJ14" s="340"/>
      <c r="AK14" s="340"/>
      <c r="AL14" s="340"/>
      <c r="AM14" s="340"/>
    </row>
    <row r="15" spans="1:39" s="38" customFormat="1" ht="15" customHeight="1" x14ac:dyDescent="0.2">
      <c r="A15" s="69" t="s">
        <v>84</v>
      </c>
      <c r="B15" s="61">
        <v>2</v>
      </c>
      <c r="C15" s="114">
        <f t="shared" si="0"/>
        <v>1.9801980198019802E-2</v>
      </c>
      <c r="D15" s="61">
        <v>69</v>
      </c>
      <c r="E15" s="114" t="str">
        <f t="shared" si="1"/>
        <v>68.3%</v>
      </c>
      <c r="F15" s="61">
        <v>15</v>
      </c>
      <c r="G15" s="218" t="str">
        <f t="shared" si="2"/>
        <v>14.9%</v>
      </c>
      <c r="H15" s="61">
        <v>5</v>
      </c>
      <c r="I15" s="108" t="str">
        <f t="shared" si="3"/>
        <v>5%</v>
      </c>
      <c r="J15" s="61">
        <v>2</v>
      </c>
      <c r="K15" s="108" t="str">
        <f t="shared" si="4"/>
        <v>2%</v>
      </c>
      <c r="L15" s="61">
        <v>6</v>
      </c>
      <c r="M15" s="108" t="str">
        <f t="shared" si="5"/>
        <v>5.9%</v>
      </c>
      <c r="N15" s="61">
        <v>2</v>
      </c>
      <c r="O15" s="108" t="str">
        <f t="shared" si="6"/>
        <v>2%</v>
      </c>
      <c r="P15" s="49">
        <f t="shared" si="7"/>
        <v>101</v>
      </c>
      <c r="Q15" s="340"/>
      <c r="R15" s="69" t="s">
        <v>84</v>
      </c>
      <c r="S15" s="61">
        <f t="shared" si="8"/>
        <v>71</v>
      </c>
      <c r="T15" s="114">
        <f t="shared" si="9"/>
        <v>0.70297029702970293</v>
      </c>
      <c r="U15" s="340"/>
      <c r="V15" s="69" t="s">
        <v>84</v>
      </c>
      <c r="W15" s="38">
        <f t="shared" si="10"/>
        <v>86</v>
      </c>
      <c r="X15" s="114">
        <f t="shared" si="11"/>
        <v>0.85148514851485146</v>
      </c>
      <c r="Y15" s="340"/>
      <c r="Z15" s="340"/>
      <c r="AA15" s="340"/>
      <c r="AB15" s="340"/>
      <c r="AC15" s="340"/>
      <c r="AD15" s="340"/>
      <c r="AE15" s="340"/>
      <c r="AF15" s="340"/>
      <c r="AG15" s="340"/>
      <c r="AH15" s="340"/>
      <c r="AI15" s="340"/>
      <c r="AJ15" s="340"/>
      <c r="AK15" s="340"/>
      <c r="AL15" s="340"/>
      <c r="AM15" s="340"/>
    </row>
    <row r="16" spans="1:39" s="38" customFormat="1" ht="15" customHeight="1" x14ac:dyDescent="0.2">
      <c r="A16" s="69" t="s">
        <v>85</v>
      </c>
      <c r="B16" s="61">
        <v>2</v>
      </c>
      <c r="C16" s="114">
        <f t="shared" si="0"/>
        <v>4.0816326530612242E-2</v>
      </c>
      <c r="D16" s="61">
        <v>42</v>
      </c>
      <c r="E16" s="114" t="str">
        <f t="shared" si="1"/>
        <v>85.7%</v>
      </c>
      <c r="F16" s="61">
        <v>2</v>
      </c>
      <c r="G16" s="218" t="str">
        <f t="shared" si="2"/>
        <v>4.1%</v>
      </c>
      <c r="H16" s="61">
        <v>0</v>
      </c>
      <c r="I16" s="108" t="str">
        <f t="shared" si="3"/>
        <v>0%</v>
      </c>
      <c r="J16" s="61">
        <v>1</v>
      </c>
      <c r="K16" s="108" t="str">
        <f t="shared" si="4"/>
        <v>2%</v>
      </c>
      <c r="L16" s="61">
        <v>2</v>
      </c>
      <c r="M16" s="108" t="str">
        <f t="shared" si="5"/>
        <v>4.1%</v>
      </c>
      <c r="N16" s="61">
        <v>0</v>
      </c>
      <c r="O16" s="108" t="str">
        <f t="shared" si="6"/>
        <v>0%</v>
      </c>
      <c r="P16" s="49">
        <f t="shared" si="7"/>
        <v>49</v>
      </c>
      <c r="Q16" s="340"/>
      <c r="R16" s="69" t="s">
        <v>85</v>
      </c>
      <c r="S16" s="61">
        <f t="shared" si="8"/>
        <v>44</v>
      </c>
      <c r="T16" s="114">
        <f t="shared" si="9"/>
        <v>0.89795918367346939</v>
      </c>
      <c r="U16" s="340"/>
      <c r="V16" s="69" t="s">
        <v>85</v>
      </c>
      <c r="W16" s="38">
        <f t="shared" si="10"/>
        <v>46</v>
      </c>
      <c r="X16" s="114">
        <f t="shared" si="11"/>
        <v>0.93877551020408168</v>
      </c>
      <c r="Y16" s="340"/>
      <c r="Z16" s="340"/>
      <c r="AA16" s="340"/>
      <c r="AB16" s="340"/>
      <c r="AC16" s="340"/>
      <c r="AD16" s="340"/>
      <c r="AE16" s="340"/>
      <c r="AF16" s="340"/>
      <c r="AG16" s="340"/>
      <c r="AH16" s="340"/>
      <c r="AI16" s="340"/>
      <c r="AJ16" s="340"/>
      <c r="AK16" s="340"/>
      <c r="AL16" s="340"/>
      <c r="AM16" s="340"/>
    </row>
    <row r="17" spans="1:40" s="38" customFormat="1" ht="15" customHeight="1" x14ac:dyDescent="0.2">
      <c r="A17" s="69" t="s">
        <v>86</v>
      </c>
      <c r="B17" s="61">
        <v>2</v>
      </c>
      <c r="C17" s="114">
        <f t="shared" si="0"/>
        <v>3.9215686274509803E-2</v>
      </c>
      <c r="D17" s="61">
        <v>42</v>
      </c>
      <c r="E17" s="114" t="str">
        <f t="shared" si="1"/>
        <v>82.4%</v>
      </c>
      <c r="F17" s="61">
        <v>4</v>
      </c>
      <c r="G17" s="218" t="str">
        <f t="shared" si="2"/>
        <v>7.8%</v>
      </c>
      <c r="H17" s="61">
        <v>1</v>
      </c>
      <c r="I17" s="108" t="str">
        <f t="shared" si="3"/>
        <v>2%</v>
      </c>
      <c r="J17" s="61">
        <v>2</v>
      </c>
      <c r="K17" s="108" t="str">
        <f t="shared" si="4"/>
        <v>3.9%</v>
      </c>
      <c r="L17" s="61">
        <v>0</v>
      </c>
      <c r="M17" s="108" t="str">
        <f t="shared" si="5"/>
        <v>0%</v>
      </c>
      <c r="N17" s="61">
        <v>0</v>
      </c>
      <c r="O17" s="108" t="str">
        <f t="shared" si="6"/>
        <v>0%</v>
      </c>
      <c r="P17" s="49">
        <f t="shared" si="7"/>
        <v>51</v>
      </c>
      <c r="Q17" s="340"/>
      <c r="R17" s="69" t="s">
        <v>86</v>
      </c>
      <c r="S17" s="61">
        <f t="shared" si="8"/>
        <v>44</v>
      </c>
      <c r="T17" s="114">
        <f t="shared" si="9"/>
        <v>0.86274509803921573</v>
      </c>
      <c r="U17" s="340"/>
      <c r="V17" s="69" t="s">
        <v>86</v>
      </c>
      <c r="W17" s="38">
        <f t="shared" si="10"/>
        <v>48</v>
      </c>
      <c r="X17" s="114">
        <f t="shared" si="11"/>
        <v>0.94117647058823528</v>
      </c>
      <c r="Y17" s="340"/>
      <c r="Z17" s="340"/>
      <c r="AA17" s="340"/>
      <c r="AB17" s="340"/>
      <c r="AC17" s="340"/>
      <c r="AD17" s="340"/>
      <c r="AE17" s="340"/>
      <c r="AF17" s="340"/>
      <c r="AG17" s="340"/>
      <c r="AH17" s="340"/>
      <c r="AI17" s="340"/>
      <c r="AJ17" s="340"/>
      <c r="AK17" s="340"/>
      <c r="AL17" s="340"/>
      <c r="AM17" s="340"/>
    </row>
    <row r="18" spans="1:40" s="38" customFormat="1" ht="15" customHeight="1" x14ac:dyDescent="0.2">
      <c r="A18" s="69" t="s">
        <v>87</v>
      </c>
      <c r="B18" s="61">
        <v>7</v>
      </c>
      <c r="C18" s="114">
        <f t="shared" si="0"/>
        <v>4.8611111111111112E-2</v>
      </c>
      <c r="D18" s="61">
        <v>87</v>
      </c>
      <c r="E18" s="114" t="str">
        <f t="shared" si="1"/>
        <v>60.4%</v>
      </c>
      <c r="F18" s="61">
        <v>22</v>
      </c>
      <c r="G18" s="218" t="str">
        <f t="shared" si="2"/>
        <v>15.3%</v>
      </c>
      <c r="H18" s="61">
        <v>10</v>
      </c>
      <c r="I18" s="108" t="str">
        <f t="shared" si="3"/>
        <v>6.9%</v>
      </c>
      <c r="J18" s="61">
        <v>10</v>
      </c>
      <c r="K18" s="108" t="str">
        <f t="shared" si="4"/>
        <v>6.9%</v>
      </c>
      <c r="L18" s="61">
        <v>7</v>
      </c>
      <c r="M18" s="108" t="str">
        <f t="shared" si="5"/>
        <v>4.9%</v>
      </c>
      <c r="N18" s="61">
        <v>1</v>
      </c>
      <c r="O18" s="108" t="str">
        <f t="shared" si="6"/>
        <v>0.7%</v>
      </c>
      <c r="P18" s="49">
        <f t="shared" si="7"/>
        <v>144</v>
      </c>
      <c r="Q18" s="340"/>
      <c r="R18" s="69" t="s">
        <v>87</v>
      </c>
      <c r="S18" s="61">
        <f t="shared" si="8"/>
        <v>94</v>
      </c>
      <c r="T18" s="114">
        <f t="shared" si="9"/>
        <v>0.65277777777777779</v>
      </c>
      <c r="U18" s="340"/>
      <c r="V18" s="69" t="s">
        <v>87</v>
      </c>
      <c r="W18" s="38">
        <f t="shared" si="10"/>
        <v>116</v>
      </c>
      <c r="X18" s="114">
        <f t="shared" si="11"/>
        <v>0.80555555555555558</v>
      </c>
      <c r="Y18" s="340"/>
      <c r="Z18" s="340"/>
      <c r="AA18" s="340"/>
      <c r="AB18" s="340"/>
      <c r="AC18" s="340"/>
      <c r="AD18" s="340"/>
      <c r="AE18" s="340"/>
      <c r="AF18" s="340"/>
      <c r="AG18" s="340"/>
      <c r="AH18" s="340"/>
      <c r="AI18" s="340"/>
      <c r="AJ18" s="340"/>
      <c r="AK18" s="340"/>
      <c r="AL18" s="340"/>
      <c r="AM18" s="340"/>
    </row>
    <row r="19" spans="1:40" s="38" customFormat="1" ht="15" customHeight="1" x14ac:dyDescent="0.2">
      <c r="A19" s="69" t="s">
        <v>27</v>
      </c>
      <c r="B19" s="61">
        <v>0</v>
      </c>
      <c r="C19" s="114">
        <f t="shared" si="0"/>
        <v>0</v>
      </c>
      <c r="D19" s="61">
        <v>28</v>
      </c>
      <c r="E19" s="114" t="str">
        <f t="shared" si="1"/>
        <v>63.6%</v>
      </c>
      <c r="F19" s="61">
        <v>3</v>
      </c>
      <c r="G19" s="218" t="str">
        <f t="shared" si="2"/>
        <v>6.8%</v>
      </c>
      <c r="H19" s="61">
        <v>1</v>
      </c>
      <c r="I19" s="108" t="str">
        <f t="shared" si="3"/>
        <v>2.3%</v>
      </c>
      <c r="J19" s="61">
        <v>4</v>
      </c>
      <c r="K19" s="108" t="str">
        <f t="shared" si="4"/>
        <v>9.1%</v>
      </c>
      <c r="L19" s="61">
        <v>0</v>
      </c>
      <c r="M19" s="108" t="str">
        <f t="shared" si="5"/>
        <v>0%</v>
      </c>
      <c r="N19" s="61">
        <v>8</v>
      </c>
      <c r="O19" s="108" t="str">
        <f t="shared" si="6"/>
        <v>18.2%</v>
      </c>
      <c r="P19" s="49">
        <f t="shared" si="7"/>
        <v>44</v>
      </c>
      <c r="Q19" s="340"/>
      <c r="R19" s="69" t="s">
        <v>27</v>
      </c>
      <c r="S19" s="38">
        <f t="shared" si="8"/>
        <v>28</v>
      </c>
      <c r="T19" s="114">
        <f t="shared" si="9"/>
        <v>0.63636363636363635</v>
      </c>
      <c r="U19" s="340"/>
      <c r="V19" s="69" t="s">
        <v>27</v>
      </c>
      <c r="W19" s="38">
        <f t="shared" si="10"/>
        <v>31</v>
      </c>
      <c r="X19" s="114">
        <f t="shared" si="11"/>
        <v>0.70454545454545459</v>
      </c>
      <c r="Y19" s="340"/>
      <c r="Z19" s="340"/>
      <c r="AA19" s="340"/>
      <c r="AB19" s="340"/>
      <c r="AC19" s="340"/>
      <c r="AD19" s="340"/>
      <c r="AE19" s="340"/>
      <c r="AF19" s="340"/>
      <c r="AG19" s="340"/>
      <c r="AH19" s="340"/>
      <c r="AI19" s="340"/>
      <c r="AJ19" s="340"/>
      <c r="AK19" s="340"/>
      <c r="AL19" s="340"/>
      <c r="AM19" s="340"/>
    </row>
    <row r="20" spans="1:40" s="38" customFormat="1" ht="15" customHeight="1" x14ac:dyDescent="0.2">
      <c r="A20" s="107" t="s">
        <v>28</v>
      </c>
      <c r="B20" s="51">
        <f>SUM(B7:B19)</f>
        <v>27</v>
      </c>
      <c r="C20" s="557">
        <f t="shared" si="0"/>
        <v>2.4258760107816711E-2</v>
      </c>
      <c r="D20" s="51">
        <f>SUM(D7:D19)</f>
        <v>794</v>
      </c>
      <c r="E20" s="557" t="str">
        <f t="shared" si="1"/>
        <v>71.3%</v>
      </c>
      <c r="F20" s="51">
        <f>SUM(F7:F19)</f>
        <v>132</v>
      </c>
      <c r="G20" s="393" t="str">
        <f t="shared" si="2"/>
        <v>11.9%</v>
      </c>
      <c r="H20" s="139">
        <f>SUM(H7:H19)</f>
        <v>55</v>
      </c>
      <c r="I20" s="105" t="str">
        <f t="shared" si="3"/>
        <v>4.9%</v>
      </c>
      <c r="J20" s="139">
        <f>SUM(J7:J19)</f>
        <v>47</v>
      </c>
      <c r="K20" s="105" t="str">
        <f t="shared" si="4"/>
        <v>4.2%</v>
      </c>
      <c r="L20" s="139">
        <f>SUM(L7:L19)</f>
        <v>42</v>
      </c>
      <c r="M20" s="105" t="str">
        <f t="shared" si="5"/>
        <v>3.8%</v>
      </c>
      <c r="N20" s="139">
        <f>SUM(N7:N19)</f>
        <v>16</v>
      </c>
      <c r="O20" s="105" t="str">
        <f t="shared" si="6"/>
        <v>1.4%</v>
      </c>
      <c r="P20" s="394">
        <f>SUM(P7:P19)</f>
        <v>1113</v>
      </c>
      <c r="Q20" s="340"/>
      <c r="R20" s="107" t="s">
        <v>28</v>
      </c>
      <c r="S20" s="139">
        <f t="shared" si="8"/>
        <v>821</v>
      </c>
      <c r="T20" s="557">
        <f t="shared" si="9"/>
        <v>0.73764600179694517</v>
      </c>
      <c r="U20" s="340"/>
      <c r="V20" s="107" t="s">
        <v>28</v>
      </c>
      <c r="W20" s="139">
        <f t="shared" si="10"/>
        <v>953</v>
      </c>
      <c r="X20" s="557">
        <f t="shared" si="11"/>
        <v>0.85624438454627139</v>
      </c>
      <c r="Y20" s="340"/>
      <c r="Z20" s="340"/>
      <c r="AA20" s="340"/>
      <c r="AB20" s="340"/>
      <c r="AC20" s="340"/>
      <c r="AD20" s="340"/>
      <c r="AE20" s="340"/>
      <c r="AF20" s="340"/>
      <c r="AG20" s="340"/>
      <c r="AH20" s="340"/>
      <c r="AI20" s="340"/>
      <c r="AJ20" s="340"/>
      <c r="AK20" s="340"/>
      <c r="AL20" s="340"/>
      <c r="AM20" s="340"/>
    </row>
    <row r="21" spans="1:40" s="340" customFormat="1" x14ac:dyDescent="0.2">
      <c r="A21" s="705" t="s">
        <v>490</v>
      </c>
      <c r="B21" s="705"/>
      <c r="C21" s="705"/>
      <c r="D21" s="247"/>
      <c r="E21" s="247"/>
      <c r="F21" s="247"/>
      <c r="G21" s="247"/>
      <c r="H21" s="247"/>
      <c r="I21" s="247"/>
      <c r="J21" s="247"/>
      <c r="K21" s="247"/>
      <c r="L21" s="247"/>
      <c r="M21" s="247"/>
      <c r="N21" s="247"/>
      <c r="O21" s="247"/>
      <c r="P21" s="251"/>
      <c r="AN21" s="527"/>
    </row>
    <row r="22" spans="1:40" s="247" customFormat="1" x14ac:dyDescent="0.2">
      <c r="P22" s="251"/>
    </row>
    <row r="23" spans="1:40" s="247" customFormat="1" ht="15" x14ac:dyDescent="0.25">
      <c r="A23" s="465" t="s">
        <v>574</v>
      </c>
      <c r="P23" s="251"/>
    </row>
    <row r="24" spans="1:40" s="247" customFormat="1" x14ac:dyDescent="0.2">
      <c r="A24" s="247" t="s">
        <v>172</v>
      </c>
      <c r="P24" s="251"/>
    </row>
    <row r="25" spans="1:40" ht="33" customHeight="1" x14ac:dyDescent="0.2">
      <c r="A25" s="113"/>
      <c r="B25" s="711" t="s">
        <v>179</v>
      </c>
      <c r="C25" s="711"/>
      <c r="D25" s="711"/>
      <c r="E25" s="711"/>
      <c r="F25" s="711"/>
      <c r="G25" s="711"/>
      <c r="H25" s="711"/>
      <c r="I25" s="711"/>
      <c r="J25" s="711"/>
      <c r="K25" s="711"/>
      <c r="L25" s="711"/>
      <c r="M25" s="711"/>
      <c r="N25" s="711"/>
      <c r="O25" s="711"/>
      <c r="P25" s="112"/>
      <c r="Q25" s="251"/>
      <c r="R25" s="368"/>
      <c r="S25" s="368"/>
      <c r="T25" s="368"/>
      <c r="V25" s="368"/>
      <c r="W25" s="368"/>
      <c r="X25" s="368"/>
      <c r="Y25" s="531"/>
    </row>
    <row r="26" spans="1:40" ht="15" customHeight="1" x14ac:dyDescent="0.2">
      <c r="A26" s="110" t="s">
        <v>102</v>
      </c>
      <c r="B26" s="708" t="s">
        <v>178</v>
      </c>
      <c r="C26" s="708"/>
      <c r="D26" s="708" t="s">
        <v>76</v>
      </c>
      <c r="E26" s="708"/>
      <c r="F26" s="709" t="s">
        <v>177</v>
      </c>
      <c r="G26" s="709"/>
      <c r="H26" s="709" t="s">
        <v>176</v>
      </c>
      <c r="I26" s="709"/>
      <c r="J26" s="709" t="s">
        <v>175</v>
      </c>
      <c r="K26" s="709"/>
      <c r="L26" s="709" t="s">
        <v>174</v>
      </c>
      <c r="M26" s="709"/>
      <c r="N26" s="709" t="s">
        <v>173</v>
      </c>
      <c r="O26" s="709"/>
      <c r="P26" s="620" t="s">
        <v>28</v>
      </c>
      <c r="R26" s="110" t="s">
        <v>102</v>
      </c>
      <c r="S26" s="708" t="s">
        <v>493</v>
      </c>
      <c r="T26" s="708"/>
      <c r="V26" s="110" t="s">
        <v>102</v>
      </c>
      <c r="W26" s="708" t="s">
        <v>496</v>
      </c>
      <c r="X26" s="708"/>
    </row>
    <row r="27" spans="1:40" ht="15" customHeight="1" x14ac:dyDescent="0.2">
      <c r="A27" s="109" t="s">
        <v>12</v>
      </c>
      <c r="B27" s="38">
        <v>0</v>
      </c>
      <c r="C27" s="114">
        <f t="shared" ref="C27:C40" si="12">B27/$P27</f>
        <v>0</v>
      </c>
      <c r="D27" s="38">
        <v>7</v>
      </c>
      <c r="E27" s="114" t="str">
        <f t="shared" ref="E27:E40" si="13">CONCATENATE(ROUND(D27/$P27,3)*100,"%")</f>
        <v>77.8%</v>
      </c>
      <c r="F27" s="61">
        <v>0</v>
      </c>
      <c r="G27" s="108" t="str">
        <f t="shared" ref="G27:G40" si="14">CONCATENATE(ROUND(F27/$P27,3)*100,"%")</f>
        <v>0%</v>
      </c>
      <c r="H27" s="38">
        <v>0</v>
      </c>
      <c r="I27" s="108" t="str">
        <f t="shared" ref="I27:I40" si="15">CONCATENATE(ROUND(H27/$P27,3)*100,"%")</f>
        <v>0%</v>
      </c>
      <c r="J27" s="61">
        <v>2</v>
      </c>
      <c r="K27" s="108" t="str">
        <f t="shared" ref="K27:K40" si="16">CONCATENATE(ROUND(J27/$P27,3)*100,"%")</f>
        <v>22.2%</v>
      </c>
      <c r="L27" s="38">
        <v>0</v>
      </c>
      <c r="M27" s="108" t="str">
        <f t="shared" ref="M27:M40" si="17">CONCATENATE(ROUND(L27/$P27,3)*100,"%")</f>
        <v>0%</v>
      </c>
      <c r="N27" s="38">
        <v>0</v>
      </c>
      <c r="O27" s="108" t="str">
        <f t="shared" ref="O27:O40" si="18">CONCATENATE(ROUND(N27/$P27,3)*100,"%")</f>
        <v>0%</v>
      </c>
      <c r="P27" s="112">
        <f t="shared" ref="P27:P39" si="19">SUM(B27,D27,F27,H27,J27,L27,N27)</f>
        <v>9</v>
      </c>
      <c r="Q27" s="340"/>
      <c r="R27" s="109" t="s">
        <v>12</v>
      </c>
      <c r="S27" s="38">
        <f t="shared" ref="S27:S40" si="20">B27+D27</f>
        <v>7</v>
      </c>
      <c r="T27" s="114">
        <f t="shared" ref="T27:T40" si="21">S27/$P27</f>
        <v>0.77777777777777779</v>
      </c>
      <c r="V27" s="109" t="s">
        <v>12</v>
      </c>
      <c r="W27" s="38">
        <f>B27+D27+F27</f>
        <v>7</v>
      </c>
      <c r="X27" s="114">
        <f t="shared" ref="X27:X39" si="22">W27/$P27</f>
        <v>0.77777777777777779</v>
      </c>
    </row>
    <row r="28" spans="1:40" ht="15" customHeight="1" x14ac:dyDescent="0.2">
      <c r="A28" s="69" t="s">
        <v>14</v>
      </c>
      <c r="B28" s="38">
        <v>0</v>
      </c>
      <c r="C28" s="114">
        <f t="shared" si="12"/>
        <v>0</v>
      </c>
      <c r="D28" s="38">
        <v>14</v>
      </c>
      <c r="E28" s="114" t="str">
        <f t="shared" si="13"/>
        <v>66.7%</v>
      </c>
      <c r="F28" s="61">
        <v>2</v>
      </c>
      <c r="G28" s="108" t="str">
        <f t="shared" si="14"/>
        <v>9.5%</v>
      </c>
      <c r="H28" s="38">
        <v>0</v>
      </c>
      <c r="I28" s="108" t="str">
        <f t="shared" si="15"/>
        <v>0%</v>
      </c>
      <c r="J28" s="61">
        <v>1</v>
      </c>
      <c r="K28" s="108" t="str">
        <f t="shared" si="16"/>
        <v>4.8%</v>
      </c>
      <c r="L28" s="38">
        <v>4</v>
      </c>
      <c r="M28" s="108" t="str">
        <f t="shared" si="17"/>
        <v>19%</v>
      </c>
      <c r="N28" s="38">
        <v>0</v>
      </c>
      <c r="O28" s="108" t="str">
        <f t="shared" si="18"/>
        <v>0%</v>
      </c>
      <c r="P28" s="49">
        <f t="shared" si="19"/>
        <v>21</v>
      </c>
      <c r="Q28" s="340"/>
      <c r="R28" s="69" t="s">
        <v>14</v>
      </c>
      <c r="S28" s="38">
        <f t="shared" si="20"/>
        <v>14</v>
      </c>
      <c r="T28" s="114">
        <f t="shared" si="21"/>
        <v>0.66666666666666663</v>
      </c>
      <c r="V28" s="69" t="s">
        <v>14</v>
      </c>
      <c r="W28" s="38">
        <f t="shared" ref="W28:W39" si="23">B28+D28+F28</f>
        <v>16</v>
      </c>
      <c r="X28" s="114">
        <f t="shared" si="22"/>
        <v>0.76190476190476186</v>
      </c>
    </row>
    <row r="29" spans="1:40" ht="15" customHeight="1" x14ac:dyDescent="0.2">
      <c r="A29" s="69" t="s">
        <v>16</v>
      </c>
      <c r="B29" s="38">
        <v>1</v>
      </c>
      <c r="C29" s="114">
        <f t="shared" si="12"/>
        <v>4.3478260869565216E-2</v>
      </c>
      <c r="D29" s="38">
        <v>17</v>
      </c>
      <c r="E29" s="114" t="str">
        <f t="shared" si="13"/>
        <v>73.9%</v>
      </c>
      <c r="F29" s="61">
        <v>3</v>
      </c>
      <c r="G29" s="108" t="str">
        <f t="shared" si="14"/>
        <v>13%</v>
      </c>
      <c r="H29" s="38">
        <v>2</v>
      </c>
      <c r="I29" s="108" t="str">
        <f t="shared" si="15"/>
        <v>8.7%</v>
      </c>
      <c r="J29" s="61">
        <v>0</v>
      </c>
      <c r="K29" s="108" t="str">
        <f t="shared" si="16"/>
        <v>0%</v>
      </c>
      <c r="L29" s="38">
        <v>0</v>
      </c>
      <c r="M29" s="108" t="str">
        <f t="shared" si="17"/>
        <v>0%</v>
      </c>
      <c r="N29" s="38">
        <v>0</v>
      </c>
      <c r="O29" s="108" t="str">
        <f t="shared" si="18"/>
        <v>0%</v>
      </c>
      <c r="P29" s="49">
        <f t="shared" si="19"/>
        <v>23</v>
      </c>
      <c r="Q29" s="340"/>
      <c r="R29" s="69" t="s">
        <v>16</v>
      </c>
      <c r="S29" s="38">
        <f t="shared" si="20"/>
        <v>18</v>
      </c>
      <c r="T29" s="114">
        <f t="shared" si="21"/>
        <v>0.78260869565217395</v>
      </c>
      <c r="V29" s="69" t="s">
        <v>16</v>
      </c>
      <c r="W29" s="38">
        <f t="shared" si="23"/>
        <v>21</v>
      </c>
      <c r="X29" s="114">
        <f t="shared" si="22"/>
        <v>0.91304347826086951</v>
      </c>
    </row>
    <row r="30" spans="1:40" ht="15" customHeight="1" x14ac:dyDescent="0.2">
      <c r="A30" s="69" t="s">
        <v>18</v>
      </c>
      <c r="B30" s="38">
        <v>0</v>
      </c>
      <c r="C30" s="114">
        <f t="shared" si="12"/>
        <v>0</v>
      </c>
      <c r="D30" s="38">
        <v>21</v>
      </c>
      <c r="E30" s="114" t="str">
        <f t="shared" si="13"/>
        <v>87.5%</v>
      </c>
      <c r="F30" s="61">
        <v>3</v>
      </c>
      <c r="G30" s="108" t="str">
        <f t="shared" si="14"/>
        <v>12.5%</v>
      </c>
      <c r="H30" s="38">
        <v>0</v>
      </c>
      <c r="I30" s="108" t="str">
        <f t="shared" si="15"/>
        <v>0%</v>
      </c>
      <c r="J30" s="61">
        <v>0</v>
      </c>
      <c r="K30" s="108" t="str">
        <f t="shared" si="16"/>
        <v>0%</v>
      </c>
      <c r="L30" s="38">
        <v>0</v>
      </c>
      <c r="M30" s="108" t="str">
        <f t="shared" si="17"/>
        <v>0%</v>
      </c>
      <c r="N30" s="38">
        <v>0</v>
      </c>
      <c r="O30" s="108" t="str">
        <f t="shared" si="18"/>
        <v>0%</v>
      </c>
      <c r="P30" s="49">
        <f t="shared" si="19"/>
        <v>24</v>
      </c>
      <c r="Q30" s="340"/>
      <c r="R30" s="69" t="s">
        <v>18</v>
      </c>
      <c r="S30" s="38">
        <f t="shared" si="20"/>
        <v>21</v>
      </c>
      <c r="T30" s="114">
        <f t="shared" si="21"/>
        <v>0.875</v>
      </c>
      <c r="V30" s="69" t="s">
        <v>18</v>
      </c>
      <c r="W30" s="38">
        <f t="shared" si="23"/>
        <v>24</v>
      </c>
      <c r="X30" s="114">
        <f t="shared" si="22"/>
        <v>1</v>
      </c>
    </row>
    <row r="31" spans="1:40" ht="15" customHeight="1" x14ac:dyDescent="0.2">
      <c r="A31" s="69" t="s">
        <v>19</v>
      </c>
      <c r="B31" s="61">
        <v>0</v>
      </c>
      <c r="C31" s="114">
        <f t="shared" si="12"/>
        <v>0</v>
      </c>
      <c r="D31" s="61">
        <v>26</v>
      </c>
      <c r="E31" s="114" t="str">
        <f t="shared" si="13"/>
        <v>74.3%</v>
      </c>
      <c r="F31" s="61">
        <v>5</v>
      </c>
      <c r="G31" s="108" t="str">
        <f t="shared" si="14"/>
        <v>14.3%</v>
      </c>
      <c r="H31" s="61">
        <v>3</v>
      </c>
      <c r="I31" s="108" t="str">
        <f t="shared" si="15"/>
        <v>8.6%</v>
      </c>
      <c r="J31" s="61">
        <v>0</v>
      </c>
      <c r="K31" s="108" t="str">
        <f t="shared" si="16"/>
        <v>0%</v>
      </c>
      <c r="L31" s="61">
        <v>1</v>
      </c>
      <c r="M31" s="108" t="str">
        <f t="shared" si="17"/>
        <v>2.9%</v>
      </c>
      <c r="N31" s="61">
        <v>0</v>
      </c>
      <c r="O31" s="108" t="str">
        <f t="shared" si="18"/>
        <v>0%</v>
      </c>
      <c r="P31" s="49">
        <f t="shared" si="19"/>
        <v>35</v>
      </c>
      <c r="Q31" s="340"/>
      <c r="R31" s="69" t="s">
        <v>19</v>
      </c>
      <c r="S31" s="38">
        <f t="shared" si="20"/>
        <v>26</v>
      </c>
      <c r="T31" s="114">
        <f t="shared" si="21"/>
        <v>0.74285714285714288</v>
      </c>
      <c r="V31" s="69" t="s">
        <v>19</v>
      </c>
      <c r="W31" s="38">
        <f t="shared" si="23"/>
        <v>31</v>
      </c>
      <c r="X31" s="114">
        <f t="shared" si="22"/>
        <v>0.88571428571428568</v>
      </c>
    </row>
    <row r="32" spans="1:40" ht="15" customHeight="1" x14ac:dyDescent="0.2">
      <c r="A32" s="69" t="s">
        <v>20</v>
      </c>
      <c r="B32" s="61">
        <v>1</v>
      </c>
      <c r="C32" s="114">
        <f t="shared" si="12"/>
        <v>2.564102564102564E-2</v>
      </c>
      <c r="D32" s="61">
        <v>35</v>
      </c>
      <c r="E32" s="114" t="str">
        <f t="shared" si="13"/>
        <v>89.7%</v>
      </c>
      <c r="F32" s="61">
        <v>0</v>
      </c>
      <c r="G32" s="108" t="str">
        <f t="shared" si="14"/>
        <v>0%</v>
      </c>
      <c r="H32" s="61">
        <v>1</v>
      </c>
      <c r="I32" s="108" t="str">
        <f t="shared" si="15"/>
        <v>2.6%</v>
      </c>
      <c r="J32" s="61">
        <v>0</v>
      </c>
      <c r="K32" s="108" t="str">
        <f t="shared" si="16"/>
        <v>0%</v>
      </c>
      <c r="L32" s="61">
        <v>2</v>
      </c>
      <c r="M32" s="108" t="str">
        <f t="shared" si="17"/>
        <v>5.1%</v>
      </c>
      <c r="N32" s="61">
        <v>0</v>
      </c>
      <c r="O32" s="108" t="str">
        <f t="shared" si="18"/>
        <v>0%</v>
      </c>
      <c r="P32" s="49">
        <f t="shared" si="19"/>
        <v>39</v>
      </c>
      <c r="Q32" s="340"/>
      <c r="R32" s="69" t="s">
        <v>20</v>
      </c>
      <c r="S32" s="38">
        <f t="shared" si="20"/>
        <v>36</v>
      </c>
      <c r="T32" s="114">
        <f t="shared" si="21"/>
        <v>0.92307692307692313</v>
      </c>
      <c r="V32" s="69" t="s">
        <v>20</v>
      </c>
      <c r="W32" s="38">
        <f t="shared" si="23"/>
        <v>36</v>
      </c>
      <c r="X32" s="114">
        <f t="shared" si="22"/>
        <v>0.92307692307692313</v>
      </c>
    </row>
    <row r="33" spans="1:24" ht="15" customHeight="1" x14ac:dyDescent="0.2">
      <c r="A33" s="69" t="s">
        <v>83</v>
      </c>
      <c r="B33" s="38">
        <v>0</v>
      </c>
      <c r="C33" s="114">
        <f t="shared" si="12"/>
        <v>0</v>
      </c>
      <c r="D33" s="38">
        <v>17</v>
      </c>
      <c r="E33" s="114" t="str">
        <f t="shared" si="13"/>
        <v>70.8%</v>
      </c>
      <c r="F33" s="61">
        <v>4</v>
      </c>
      <c r="G33" s="108" t="str">
        <f t="shared" si="14"/>
        <v>16.7%</v>
      </c>
      <c r="H33" s="38">
        <v>1</v>
      </c>
      <c r="I33" s="108" t="str">
        <f t="shared" si="15"/>
        <v>4.2%</v>
      </c>
      <c r="J33" s="61">
        <v>2</v>
      </c>
      <c r="K33" s="108" t="str">
        <f t="shared" si="16"/>
        <v>8.3%</v>
      </c>
      <c r="L33" s="38">
        <v>0</v>
      </c>
      <c r="M33" s="108" t="str">
        <f t="shared" si="17"/>
        <v>0%</v>
      </c>
      <c r="N33" s="38">
        <v>0</v>
      </c>
      <c r="O33" s="108" t="str">
        <f t="shared" si="18"/>
        <v>0%</v>
      </c>
      <c r="P33" s="49">
        <f t="shared" si="19"/>
        <v>24</v>
      </c>
      <c r="Q33" s="340"/>
      <c r="R33" s="69" t="s">
        <v>83</v>
      </c>
      <c r="S33" s="38">
        <f t="shared" si="20"/>
        <v>17</v>
      </c>
      <c r="T33" s="114">
        <f t="shared" si="21"/>
        <v>0.70833333333333337</v>
      </c>
      <c r="V33" s="69" t="s">
        <v>83</v>
      </c>
      <c r="W33" s="38">
        <f t="shared" si="23"/>
        <v>21</v>
      </c>
      <c r="X33" s="114">
        <f t="shared" si="22"/>
        <v>0.875</v>
      </c>
    </row>
    <row r="34" spans="1:24" ht="15" customHeight="1" x14ac:dyDescent="0.2">
      <c r="A34" s="69" t="s">
        <v>22</v>
      </c>
      <c r="B34" s="38">
        <v>2</v>
      </c>
      <c r="C34" s="114">
        <f t="shared" si="12"/>
        <v>4.2553191489361701E-2</v>
      </c>
      <c r="D34" s="38">
        <v>28</v>
      </c>
      <c r="E34" s="114" t="str">
        <f t="shared" si="13"/>
        <v>59.6%</v>
      </c>
      <c r="F34" s="61">
        <v>3</v>
      </c>
      <c r="G34" s="108" t="str">
        <f t="shared" si="14"/>
        <v>6.4%</v>
      </c>
      <c r="H34" s="38">
        <v>7</v>
      </c>
      <c r="I34" s="108" t="str">
        <f t="shared" si="15"/>
        <v>14.9%</v>
      </c>
      <c r="J34" s="61">
        <v>2</v>
      </c>
      <c r="K34" s="108" t="str">
        <f t="shared" si="16"/>
        <v>4.3%</v>
      </c>
      <c r="L34" s="38">
        <v>5</v>
      </c>
      <c r="M34" s="108" t="str">
        <f t="shared" si="17"/>
        <v>10.6%</v>
      </c>
      <c r="N34" s="38">
        <v>0</v>
      </c>
      <c r="O34" s="108" t="str">
        <f t="shared" si="18"/>
        <v>0%</v>
      </c>
      <c r="P34" s="49">
        <f t="shared" si="19"/>
        <v>47</v>
      </c>
      <c r="Q34" s="340"/>
      <c r="R34" s="69" t="s">
        <v>22</v>
      </c>
      <c r="S34" s="38">
        <f t="shared" si="20"/>
        <v>30</v>
      </c>
      <c r="T34" s="114">
        <f t="shared" si="21"/>
        <v>0.63829787234042556</v>
      </c>
      <c r="V34" s="69" t="s">
        <v>22</v>
      </c>
      <c r="W34" s="38">
        <f t="shared" si="23"/>
        <v>33</v>
      </c>
      <c r="X34" s="114">
        <f t="shared" si="22"/>
        <v>0.7021276595744681</v>
      </c>
    </row>
    <row r="35" spans="1:24" ht="15" customHeight="1" x14ac:dyDescent="0.2">
      <c r="A35" s="69" t="s">
        <v>84</v>
      </c>
      <c r="B35" s="61">
        <v>0</v>
      </c>
      <c r="C35" s="114">
        <f t="shared" si="12"/>
        <v>0</v>
      </c>
      <c r="D35" s="61">
        <v>17</v>
      </c>
      <c r="E35" s="114" t="str">
        <f t="shared" si="13"/>
        <v>58.6%</v>
      </c>
      <c r="F35" s="61">
        <v>4</v>
      </c>
      <c r="G35" s="108" t="str">
        <f t="shared" si="14"/>
        <v>13.8%</v>
      </c>
      <c r="H35" s="61">
        <v>3</v>
      </c>
      <c r="I35" s="108" t="str">
        <f t="shared" si="15"/>
        <v>10.3%</v>
      </c>
      <c r="J35" s="61">
        <v>4</v>
      </c>
      <c r="K35" s="108" t="str">
        <f t="shared" si="16"/>
        <v>13.8%</v>
      </c>
      <c r="L35" s="61">
        <v>1</v>
      </c>
      <c r="M35" s="108" t="str">
        <f t="shared" si="17"/>
        <v>3.4%</v>
      </c>
      <c r="N35" s="61">
        <v>0</v>
      </c>
      <c r="O35" s="108" t="str">
        <f t="shared" si="18"/>
        <v>0%</v>
      </c>
      <c r="P35" s="49">
        <f t="shared" si="19"/>
        <v>29</v>
      </c>
      <c r="Q35" s="340"/>
      <c r="R35" s="69" t="s">
        <v>84</v>
      </c>
      <c r="S35" s="38">
        <f t="shared" si="20"/>
        <v>17</v>
      </c>
      <c r="T35" s="114">
        <f t="shared" si="21"/>
        <v>0.58620689655172409</v>
      </c>
      <c r="V35" s="69" t="s">
        <v>84</v>
      </c>
      <c r="W35" s="38">
        <f t="shared" si="23"/>
        <v>21</v>
      </c>
      <c r="X35" s="114">
        <f t="shared" si="22"/>
        <v>0.72413793103448276</v>
      </c>
    </row>
    <row r="36" spans="1:24" ht="15" customHeight="1" x14ac:dyDescent="0.2">
      <c r="A36" s="69" t="s">
        <v>85</v>
      </c>
      <c r="B36" s="61">
        <v>0</v>
      </c>
      <c r="C36" s="114">
        <f t="shared" si="12"/>
        <v>0</v>
      </c>
      <c r="D36" s="61">
        <v>7</v>
      </c>
      <c r="E36" s="114" t="str">
        <f t="shared" si="13"/>
        <v>58.3%</v>
      </c>
      <c r="F36" s="61">
        <v>1</v>
      </c>
      <c r="G36" s="108" t="str">
        <f t="shared" si="14"/>
        <v>8.3%</v>
      </c>
      <c r="H36" s="61">
        <v>3</v>
      </c>
      <c r="I36" s="108" t="str">
        <f t="shared" si="15"/>
        <v>25%</v>
      </c>
      <c r="J36" s="61">
        <v>1</v>
      </c>
      <c r="K36" s="108" t="str">
        <f t="shared" si="16"/>
        <v>8.3%</v>
      </c>
      <c r="L36" s="61">
        <v>0</v>
      </c>
      <c r="M36" s="108" t="str">
        <f t="shared" si="17"/>
        <v>0%</v>
      </c>
      <c r="N36" s="61">
        <v>0</v>
      </c>
      <c r="O36" s="108" t="str">
        <f t="shared" si="18"/>
        <v>0%</v>
      </c>
      <c r="P36" s="49">
        <f t="shared" si="19"/>
        <v>12</v>
      </c>
      <c r="Q36" s="340"/>
      <c r="R36" s="69" t="s">
        <v>85</v>
      </c>
      <c r="S36" s="38">
        <f t="shared" si="20"/>
        <v>7</v>
      </c>
      <c r="T36" s="114">
        <f t="shared" si="21"/>
        <v>0.58333333333333337</v>
      </c>
      <c r="V36" s="69" t="s">
        <v>85</v>
      </c>
      <c r="W36" s="38">
        <f t="shared" si="23"/>
        <v>8</v>
      </c>
      <c r="X36" s="114">
        <f t="shared" si="22"/>
        <v>0.66666666666666663</v>
      </c>
    </row>
    <row r="37" spans="1:24" ht="15" customHeight="1" x14ac:dyDescent="0.2">
      <c r="A37" s="69" t="s">
        <v>86</v>
      </c>
      <c r="B37" s="61">
        <v>5</v>
      </c>
      <c r="C37" s="114">
        <f t="shared" si="12"/>
        <v>0.5</v>
      </c>
      <c r="D37" s="61">
        <v>3</v>
      </c>
      <c r="E37" s="114" t="str">
        <f t="shared" si="13"/>
        <v>30%</v>
      </c>
      <c r="F37" s="61">
        <v>0</v>
      </c>
      <c r="G37" s="108" t="str">
        <f t="shared" si="14"/>
        <v>0%</v>
      </c>
      <c r="H37" s="61">
        <v>1</v>
      </c>
      <c r="I37" s="108" t="str">
        <f t="shared" si="15"/>
        <v>10%</v>
      </c>
      <c r="J37" s="61">
        <v>1</v>
      </c>
      <c r="K37" s="108" t="str">
        <f t="shared" si="16"/>
        <v>10%</v>
      </c>
      <c r="L37" s="61">
        <v>0</v>
      </c>
      <c r="M37" s="108" t="str">
        <f t="shared" si="17"/>
        <v>0%</v>
      </c>
      <c r="N37" s="61">
        <v>0</v>
      </c>
      <c r="O37" s="108" t="str">
        <f t="shared" si="18"/>
        <v>0%</v>
      </c>
      <c r="P37" s="49">
        <f t="shared" si="19"/>
        <v>10</v>
      </c>
      <c r="Q37" s="340"/>
      <c r="R37" s="69" t="s">
        <v>86</v>
      </c>
      <c r="S37" s="38">
        <f t="shared" si="20"/>
        <v>8</v>
      </c>
      <c r="T37" s="114">
        <f t="shared" si="21"/>
        <v>0.8</v>
      </c>
      <c r="V37" s="69" t="s">
        <v>86</v>
      </c>
      <c r="W37" s="38">
        <f t="shared" si="23"/>
        <v>8</v>
      </c>
      <c r="X37" s="114">
        <f t="shared" si="22"/>
        <v>0.8</v>
      </c>
    </row>
    <row r="38" spans="1:24" ht="15" customHeight="1" x14ac:dyDescent="0.2">
      <c r="A38" s="69" t="s">
        <v>87</v>
      </c>
      <c r="B38" s="61">
        <v>2</v>
      </c>
      <c r="C38" s="114">
        <f t="shared" si="12"/>
        <v>4.3478260869565216E-2</v>
      </c>
      <c r="D38" s="61">
        <v>30</v>
      </c>
      <c r="E38" s="114" t="str">
        <f t="shared" si="13"/>
        <v>65.2%</v>
      </c>
      <c r="F38" s="61">
        <v>7</v>
      </c>
      <c r="G38" s="108" t="str">
        <f t="shared" si="14"/>
        <v>15.2%</v>
      </c>
      <c r="H38" s="61">
        <v>2</v>
      </c>
      <c r="I38" s="108" t="str">
        <f t="shared" si="15"/>
        <v>4.3%</v>
      </c>
      <c r="J38" s="61">
        <v>4</v>
      </c>
      <c r="K38" s="108" t="str">
        <f t="shared" si="16"/>
        <v>8.7%</v>
      </c>
      <c r="L38" s="61">
        <v>1</v>
      </c>
      <c r="M38" s="108" t="str">
        <f t="shared" si="17"/>
        <v>2.2%</v>
      </c>
      <c r="N38" s="61">
        <v>0</v>
      </c>
      <c r="O38" s="108" t="str">
        <f t="shared" si="18"/>
        <v>0%</v>
      </c>
      <c r="P38" s="49">
        <f t="shared" si="19"/>
        <v>46</v>
      </c>
      <c r="Q38" s="340"/>
      <c r="R38" s="69" t="s">
        <v>87</v>
      </c>
      <c r="S38" s="38">
        <f t="shared" si="20"/>
        <v>32</v>
      </c>
      <c r="T38" s="114">
        <f t="shared" si="21"/>
        <v>0.69565217391304346</v>
      </c>
      <c r="V38" s="69" t="s">
        <v>87</v>
      </c>
      <c r="W38" s="38">
        <f t="shared" si="23"/>
        <v>39</v>
      </c>
      <c r="X38" s="114">
        <f t="shared" si="22"/>
        <v>0.84782608695652173</v>
      </c>
    </row>
    <row r="39" spans="1:24" ht="15" customHeight="1" x14ac:dyDescent="0.2">
      <c r="A39" s="69" t="s">
        <v>27</v>
      </c>
      <c r="B39" s="61">
        <v>0</v>
      </c>
      <c r="C39" s="114">
        <f t="shared" si="12"/>
        <v>0</v>
      </c>
      <c r="D39" s="61">
        <v>11</v>
      </c>
      <c r="E39" s="114" t="str">
        <f t="shared" si="13"/>
        <v>64.7%</v>
      </c>
      <c r="F39" s="61">
        <v>1</v>
      </c>
      <c r="G39" s="108" t="str">
        <f t="shared" si="14"/>
        <v>5.9%</v>
      </c>
      <c r="H39" s="61">
        <v>0</v>
      </c>
      <c r="I39" s="108" t="str">
        <f t="shared" si="15"/>
        <v>0%</v>
      </c>
      <c r="J39" s="61">
        <v>1</v>
      </c>
      <c r="K39" s="108" t="str">
        <f t="shared" si="16"/>
        <v>5.9%</v>
      </c>
      <c r="L39" s="61">
        <v>2</v>
      </c>
      <c r="M39" s="108" t="str">
        <f t="shared" si="17"/>
        <v>11.8%</v>
      </c>
      <c r="N39" s="61">
        <v>2</v>
      </c>
      <c r="O39" s="108" t="str">
        <f t="shared" si="18"/>
        <v>11.8%</v>
      </c>
      <c r="P39" s="49">
        <f t="shared" si="19"/>
        <v>17</v>
      </c>
      <c r="Q39" s="340"/>
      <c r="R39" s="69" t="s">
        <v>27</v>
      </c>
      <c r="S39" s="38">
        <f t="shared" si="20"/>
        <v>11</v>
      </c>
      <c r="T39" s="114">
        <f t="shared" si="21"/>
        <v>0.6470588235294118</v>
      </c>
      <c r="V39" s="69" t="s">
        <v>27</v>
      </c>
      <c r="W39" s="38">
        <f t="shared" si="23"/>
        <v>12</v>
      </c>
      <c r="X39" s="114">
        <f t="shared" si="22"/>
        <v>0.70588235294117652</v>
      </c>
    </row>
    <row r="40" spans="1:24" ht="15" customHeight="1" x14ac:dyDescent="0.2">
      <c r="A40" s="107" t="s">
        <v>28</v>
      </c>
      <c r="B40" s="51">
        <f>SUM(B27:B39)</f>
        <v>11</v>
      </c>
      <c r="C40" s="557">
        <f t="shared" si="12"/>
        <v>3.273809523809524E-2</v>
      </c>
      <c r="D40" s="51">
        <f>SUM(D27:D39)</f>
        <v>233</v>
      </c>
      <c r="E40" s="557" t="str">
        <f t="shared" si="13"/>
        <v>69.3%</v>
      </c>
      <c r="F40" s="51">
        <f>SUM(F27:F39)</f>
        <v>33</v>
      </c>
      <c r="G40" s="105" t="str">
        <f t="shared" si="14"/>
        <v>9.8%</v>
      </c>
      <c r="H40" s="139">
        <f>SUM(H27:H39)</f>
        <v>23</v>
      </c>
      <c r="I40" s="105" t="str">
        <f t="shared" si="15"/>
        <v>6.8%</v>
      </c>
      <c r="J40" s="139">
        <f>SUM(J27:J39)</f>
        <v>18</v>
      </c>
      <c r="K40" s="105" t="str">
        <f t="shared" si="16"/>
        <v>5.4%</v>
      </c>
      <c r="L40" s="139">
        <f>SUM(L27:L39)</f>
        <v>16</v>
      </c>
      <c r="M40" s="105" t="str">
        <f t="shared" si="17"/>
        <v>4.8%</v>
      </c>
      <c r="N40" s="139">
        <f>SUM(N27:N39)</f>
        <v>2</v>
      </c>
      <c r="O40" s="105" t="str">
        <f t="shared" si="18"/>
        <v>0.6%</v>
      </c>
      <c r="P40" s="395">
        <f>SUM(P27:P39)</f>
        <v>336</v>
      </c>
      <c r="Q40" s="340"/>
      <c r="R40" s="107" t="s">
        <v>28</v>
      </c>
      <c r="S40" s="139">
        <f t="shared" si="20"/>
        <v>244</v>
      </c>
      <c r="T40" s="557">
        <f t="shared" si="21"/>
        <v>0.72619047619047616</v>
      </c>
      <c r="V40" s="107" t="s">
        <v>28</v>
      </c>
      <c r="W40" s="139">
        <f>B40+D40+F40</f>
        <v>277</v>
      </c>
      <c r="X40" s="557">
        <f>W40/$P40</f>
        <v>0.82440476190476186</v>
      </c>
    </row>
    <row r="41" spans="1:24" s="247" customFormat="1" x14ac:dyDescent="0.2">
      <c r="A41" s="705" t="s">
        <v>490</v>
      </c>
      <c r="B41" s="705"/>
      <c r="C41" s="705"/>
      <c r="D41" s="340"/>
      <c r="E41" s="340"/>
      <c r="F41" s="340"/>
      <c r="G41" s="340"/>
      <c r="H41" s="340"/>
      <c r="I41" s="340"/>
      <c r="J41" s="340"/>
      <c r="K41" s="340"/>
      <c r="L41" s="340"/>
      <c r="M41" s="340"/>
      <c r="N41" s="340"/>
      <c r="O41" s="340"/>
      <c r="P41" s="340"/>
      <c r="Q41" s="340"/>
      <c r="R41" s="340"/>
      <c r="V41" s="340"/>
    </row>
    <row r="42" spans="1:24" s="247" customFormat="1" x14ac:dyDescent="0.2"/>
    <row r="43" spans="1:24" s="247" customFormat="1" x14ac:dyDescent="0.2"/>
    <row r="44" spans="1:24" s="247" customFormat="1" x14ac:dyDescent="0.2"/>
    <row r="45" spans="1:24" s="247" customFormat="1" x14ac:dyDescent="0.2"/>
    <row r="46" spans="1:24" s="247" customFormat="1" x14ac:dyDescent="0.2"/>
    <row r="47" spans="1:24" s="247" customFormat="1" x14ac:dyDescent="0.2"/>
    <row r="48" spans="1:24" s="247" customFormat="1" x14ac:dyDescent="0.2"/>
    <row r="49" spans="6:22" s="247" customFormat="1" x14ac:dyDescent="0.2"/>
    <row r="50" spans="6:22" s="247" customFormat="1" x14ac:dyDescent="0.2"/>
    <row r="51" spans="6:22" s="247" customFormat="1" x14ac:dyDescent="0.2"/>
    <row r="52" spans="6:22" s="247" customFormat="1" x14ac:dyDescent="0.2"/>
    <row r="53" spans="6:22" s="247" customFormat="1" x14ac:dyDescent="0.2"/>
    <row r="54" spans="6:22" s="247" customFormat="1" x14ac:dyDescent="0.2">
      <c r="R54" s="472"/>
      <c r="V54" s="472"/>
    </row>
    <row r="55" spans="6:22" s="247" customFormat="1" x14ac:dyDescent="0.2">
      <c r="F55" s="472"/>
    </row>
    <row r="56" spans="6:22" s="247" customFormat="1" x14ac:dyDescent="0.2">
      <c r="P56" s="251"/>
    </row>
    <row r="57" spans="6:22" s="247" customFormat="1" x14ac:dyDescent="0.2">
      <c r="P57" s="251"/>
    </row>
    <row r="58" spans="6:22" s="247" customFormat="1" x14ac:dyDescent="0.2">
      <c r="P58" s="251"/>
    </row>
    <row r="59" spans="6:22" s="247" customFormat="1" x14ac:dyDescent="0.2">
      <c r="P59" s="251"/>
    </row>
    <row r="60" spans="6:22" s="247" customFormat="1" x14ac:dyDescent="0.2">
      <c r="P60" s="251"/>
    </row>
    <row r="61" spans="6:22" s="247" customFormat="1" x14ac:dyDescent="0.2">
      <c r="P61" s="251"/>
    </row>
    <row r="62" spans="6:22" s="247" customFormat="1" x14ac:dyDescent="0.2">
      <c r="P62" s="251"/>
    </row>
    <row r="63" spans="6:22" s="247" customFormat="1" x14ac:dyDescent="0.2">
      <c r="P63" s="251"/>
    </row>
    <row r="64" spans="6:22" s="247" customFormat="1" x14ac:dyDescent="0.2">
      <c r="P64" s="251"/>
    </row>
    <row r="65" spans="16:16" s="247" customFormat="1" x14ac:dyDescent="0.2">
      <c r="P65" s="251"/>
    </row>
  </sheetData>
  <mergeCells count="24">
    <mergeCell ref="L26:M26"/>
    <mergeCell ref="N26:O26"/>
    <mergeCell ref="A21:C21"/>
    <mergeCell ref="B26:C26"/>
    <mergeCell ref="D26:E26"/>
    <mergeCell ref="F26:G26"/>
    <mergeCell ref="H26:I26"/>
    <mergeCell ref="J26:K26"/>
    <mergeCell ref="A41:C41"/>
    <mergeCell ref="B5:O5"/>
    <mergeCell ref="R5:T5"/>
    <mergeCell ref="V5:X5"/>
    <mergeCell ref="B6:C6"/>
    <mergeCell ref="D6:E6"/>
    <mergeCell ref="F6:G6"/>
    <mergeCell ref="H6:I6"/>
    <mergeCell ref="J6:K6"/>
    <mergeCell ref="L6:M6"/>
    <mergeCell ref="N6:O6"/>
    <mergeCell ref="S26:T26"/>
    <mergeCell ref="W26:X26"/>
    <mergeCell ref="S6:T6"/>
    <mergeCell ref="W6:X6"/>
    <mergeCell ref="B25:O25"/>
  </mergeCells>
  <conditionalFormatting sqref="E7:E20">
    <cfRule type="colorScale" priority="7">
      <colorScale>
        <cfvo type="min"/>
        <cfvo type="max"/>
        <color rgb="FFFF7128"/>
        <color rgb="FFFFEF9C"/>
      </colorScale>
    </cfRule>
  </conditionalFormatting>
  <conditionalFormatting sqref="G7:G20">
    <cfRule type="colorScale" priority="8">
      <colorScale>
        <cfvo type="min"/>
        <cfvo type="max"/>
        <color rgb="FFFF7128"/>
        <color rgb="FFFFEF9C"/>
      </colorScale>
    </cfRule>
  </conditionalFormatting>
  <conditionalFormatting sqref="I7:I20">
    <cfRule type="colorScale" priority="9">
      <colorScale>
        <cfvo type="min"/>
        <cfvo type="max"/>
        <color rgb="FFFF7128"/>
        <color rgb="FFFFEF9C"/>
      </colorScale>
    </cfRule>
  </conditionalFormatting>
  <conditionalFormatting sqref="K7:K20">
    <cfRule type="colorScale" priority="10">
      <colorScale>
        <cfvo type="min"/>
        <cfvo type="max"/>
        <color rgb="FFFF7128"/>
        <color rgb="FFFFEF9C"/>
      </colorScale>
    </cfRule>
  </conditionalFormatting>
  <conditionalFormatting sqref="M7:M20">
    <cfRule type="colorScale" priority="11">
      <colorScale>
        <cfvo type="min"/>
        <cfvo type="max"/>
        <color rgb="FFFF7128"/>
        <color rgb="FFFFEF9C"/>
      </colorScale>
    </cfRule>
  </conditionalFormatting>
  <conditionalFormatting sqref="O7:O20">
    <cfRule type="colorScale" priority="12">
      <colorScale>
        <cfvo type="min"/>
        <cfvo type="max"/>
        <color rgb="FFFF7128"/>
        <color rgb="FFFFEF9C"/>
      </colorScale>
    </cfRule>
  </conditionalFormatting>
  <conditionalFormatting sqref="E27:E40">
    <cfRule type="colorScale" priority="1">
      <colorScale>
        <cfvo type="min"/>
        <cfvo type="max"/>
        <color rgb="FFFF7128"/>
        <color rgb="FFFFEF9C"/>
      </colorScale>
    </cfRule>
  </conditionalFormatting>
  <conditionalFormatting sqref="G27:G40">
    <cfRule type="colorScale" priority="2">
      <colorScale>
        <cfvo type="min"/>
        <cfvo type="max"/>
        <color rgb="FFFF7128"/>
        <color rgb="FFFFEF9C"/>
      </colorScale>
    </cfRule>
  </conditionalFormatting>
  <conditionalFormatting sqref="I27:I40">
    <cfRule type="colorScale" priority="3">
      <colorScale>
        <cfvo type="min"/>
        <cfvo type="max"/>
        <color rgb="FFFF7128"/>
        <color rgb="FFFFEF9C"/>
      </colorScale>
    </cfRule>
  </conditionalFormatting>
  <conditionalFormatting sqref="K27:K40">
    <cfRule type="colorScale" priority="4">
      <colorScale>
        <cfvo type="min"/>
        <cfvo type="max"/>
        <color rgb="FFFF7128"/>
        <color rgb="FFFFEF9C"/>
      </colorScale>
    </cfRule>
  </conditionalFormatting>
  <conditionalFormatting sqref="M27:M40">
    <cfRule type="colorScale" priority="5">
      <colorScale>
        <cfvo type="min"/>
        <cfvo type="max"/>
        <color rgb="FFFF7128"/>
        <color rgb="FFFFEF9C"/>
      </colorScale>
    </cfRule>
  </conditionalFormatting>
  <conditionalFormatting sqref="O27:O40">
    <cfRule type="colorScale" priority="6">
      <colorScale>
        <cfvo type="min"/>
        <cfvo type="max"/>
        <color rgb="FFFF7128"/>
        <color rgb="FFFFEF9C"/>
      </colorScale>
    </cfRule>
  </conditionalFormatting>
  <hyperlinks>
    <hyperlink ref="A1" location="TOC!A1" display="TOC"/>
  </hyperlinks>
  <pageMargins left="0.70866141732283472" right="0.70866141732283472" top="0.74803149606299213" bottom="0.74803149606299213" header="0.31496062992125984" footer="0.31496062992125984"/>
  <pageSetup paperSize="9" scale="59" orientation="landscape" horizontalDpi="1200" verticalDpi="1200" r:id="rId1"/>
  <headerFooter>
    <oddHeader>&amp;C&amp;F</oddHeader>
    <oddFooter>&amp;C&amp;A
Page &amp;P of &amp;N</oddFooter>
  </headerFooter>
  <colBreaks count="1" manualBreakCount="1">
    <brk id="2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40"/>
  <sheetViews>
    <sheetView zoomScaleNormal="100" workbookViewId="0"/>
  </sheetViews>
  <sheetFormatPr defaultRowHeight="15" x14ac:dyDescent="0.25"/>
  <cols>
    <col min="1" max="2" width="15.7109375" customWidth="1"/>
    <col min="3" max="6" width="10.7109375" customWidth="1"/>
    <col min="7" max="7" width="15.7109375" customWidth="1"/>
    <col min="8" max="11" width="10.7109375" customWidth="1"/>
    <col min="12" max="22" width="9.140625" style="223"/>
  </cols>
  <sheetData>
    <row r="1" spans="1:22" s="223" customFormat="1" x14ac:dyDescent="0.25">
      <c r="A1" s="272" t="s">
        <v>74</v>
      </c>
    </row>
    <row r="2" spans="1:22" s="223" customFormat="1" x14ac:dyDescent="0.25">
      <c r="A2" s="272"/>
    </row>
    <row r="3" spans="1:22" s="223" customFormat="1" x14ac:dyDescent="0.25">
      <c r="A3" s="690" t="s">
        <v>362</v>
      </c>
      <c r="B3" s="690"/>
      <c r="C3" s="690"/>
      <c r="D3" s="690"/>
      <c r="E3" s="690"/>
      <c r="F3" s="690"/>
      <c r="G3" s="690"/>
      <c r="H3" s="690"/>
      <c r="I3" s="690"/>
      <c r="J3" s="690"/>
      <c r="K3" s="690"/>
      <c r="L3" s="690"/>
      <c r="M3" s="690"/>
    </row>
    <row r="4" spans="1:22" s="223" customFormat="1" x14ac:dyDescent="0.25">
      <c r="A4" s="273"/>
      <c r="C4" s="274"/>
      <c r="E4" s="274"/>
      <c r="G4" s="274"/>
      <c r="J4" s="274"/>
      <c r="M4" s="275"/>
    </row>
    <row r="5" spans="1:22" x14ac:dyDescent="0.25">
      <c r="A5" s="701" t="s">
        <v>88</v>
      </c>
      <c r="B5" s="709" t="s">
        <v>77</v>
      </c>
      <c r="C5" s="709"/>
      <c r="D5" s="709"/>
      <c r="E5" s="709"/>
      <c r="F5" s="709"/>
      <c r="G5" s="709">
        <v>2021</v>
      </c>
      <c r="H5" s="709"/>
      <c r="I5" s="709"/>
      <c r="J5" s="709"/>
      <c r="K5" s="712"/>
    </row>
    <row r="6" spans="1:22" ht="24" x14ac:dyDescent="0.25">
      <c r="A6" s="702"/>
      <c r="B6" s="266" t="s">
        <v>184</v>
      </c>
      <c r="C6" s="713" t="s">
        <v>361</v>
      </c>
      <c r="D6" s="713"/>
      <c r="E6" s="713" t="s">
        <v>183</v>
      </c>
      <c r="F6" s="713"/>
      <c r="G6" s="266" t="s">
        <v>184</v>
      </c>
      <c r="H6" s="713" t="s">
        <v>361</v>
      </c>
      <c r="I6" s="713"/>
      <c r="J6" s="713" t="s">
        <v>183</v>
      </c>
      <c r="K6" s="714"/>
    </row>
    <row r="7" spans="1:22" s="115" customFormat="1" x14ac:dyDescent="0.25">
      <c r="A7" s="703"/>
      <c r="B7" s="266" t="s">
        <v>8</v>
      </c>
      <c r="C7" s="266" t="s">
        <v>9</v>
      </c>
      <c r="D7" s="282" t="s">
        <v>75</v>
      </c>
      <c r="E7" s="266" t="s">
        <v>9</v>
      </c>
      <c r="F7" s="282" t="s">
        <v>75</v>
      </c>
      <c r="G7" s="266" t="s">
        <v>8</v>
      </c>
      <c r="H7" s="266" t="s">
        <v>9</v>
      </c>
      <c r="I7" s="282" t="s">
        <v>75</v>
      </c>
      <c r="J7" s="266" t="s">
        <v>9</v>
      </c>
      <c r="K7" s="284" t="s">
        <v>75</v>
      </c>
      <c r="L7" s="276"/>
      <c r="M7" s="223"/>
      <c r="N7" s="223"/>
      <c r="O7" s="223"/>
      <c r="P7" s="223"/>
      <c r="Q7" s="276"/>
      <c r="R7" s="276"/>
      <c r="S7" s="276"/>
      <c r="T7" s="276"/>
      <c r="U7" s="276"/>
      <c r="V7" s="276"/>
    </row>
    <row r="8" spans="1:22" x14ac:dyDescent="0.25">
      <c r="A8" s="37" t="s">
        <v>12</v>
      </c>
      <c r="B8" s="50">
        <v>110</v>
      </c>
      <c r="C8" s="50">
        <v>19</v>
      </c>
      <c r="D8" s="268">
        <f t="shared" ref="D8:D21" si="0">C8/B8</f>
        <v>0.17272727272727273</v>
      </c>
      <c r="E8" s="50">
        <v>91</v>
      </c>
      <c r="F8" s="268">
        <f t="shared" ref="F8:F21" si="1">E8/B8</f>
        <v>0.82727272727272727</v>
      </c>
      <c r="G8" s="49">
        <v>17</v>
      </c>
      <c r="H8" s="49">
        <v>1</v>
      </c>
      <c r="I8" s="283">
        <f>H8/G8</f>
        <v>5.8823529411764705E-2</v>
      </c>
      <c r="J8" s="49">
        <v>16</v>
      </c>
      <c r="K8" s="285">
        <f>J8/G8</f>
        <v>0.94117647058823528</v>
      </c>
    </row>
    <row r="9" spans="1:22" x14ac:dyDescent="0.25">
      <c r="A9" s="37" t="s">
        <v>14</v>
      </c>
      <c r="B9" s="50">
        <v>160</v>
      </c>
      <c r="C9" s="50">
        <v>23</v>
      </c>
      <c r="D9" s="268">
        <f t="shared" si="0"/>
        <v>0.14374999999999999</v>
      </c>
      <c r="E9" s="50">
        <v>137</v>
      </c>
      <c r="F9" s="268">
        <f t="shared" si="1"/>
        <v>0.85624999999999996</v>
      </c>
      <c r="G9" s="49">
        <v>35</v>
      </c>
      <c r="H9" s="49">
        <v>3</v>
      </c>
      <c r="I9" s="283">
        <f>H9/G9</f>
        <v>8.5714285714285715E-2</v>
      </c>
      <c r="J9" s="49">
        <v>32</v>
      </c>
      <c r="K9" s="285">
        <f>J9/G9</f>
        <v>0.91428571428571426</v>
      </c>
    </row>
    <row r="10" spans="1:22" x14ac:dyDescent="0.25">
      <c r="A10" s="37" t="s">
        <v>16</v>
      </c>
      <c r="B10" s="50">
        <v>1</v>
      </c>
      <c r="C10" s="50">
        <v>0</v>
      </c>
      <c r="D10" s="268">
        <f t="shared" si="0"/>
        <v>0</v>
      </c>
      <c r="E10" s="50">
        <v>1</v>
      </c>
      <c r="F10" s="268">
        <f t="shared" si="1"/>
        <v>1</v>
      </c>
      <c r="G10" s="219"/>
      <c r="H10" s="281"/>
      <c r="I10" s="283"/>
      <c r="J10" s="219"/>
      <c r="K10" s="285"/>
    </row>
    <row r="11" spans="1:22" x14ac:dyDescent="0.25">
      <c r="A11" s="37" t="s">
        <v>18</v>
      </c>
      <c r="B11" s="50">
        <v>127</v>
      </c>
      <c r="C11" s="50">
        <v>21</v>
      </c>
      <c r="D11" s="268">
        <f t="shared" si="0"/>
        <v>0.16535433070866143</v>
      </c>
      <c r="E11" s="50">
        <v>106</v>
      </c>
      <c r="F11" s="268">
        <f t="shared" si="1"/>
        <v>0.83464566929133854</v>
      </c>
      <c r="G11" s="49">
        <v>36</v>
      </c>
      <c r="H11" s="49">
        <v>4</v>
      </c>
      <c r="I11" s="283">
        <f>H11/G11</f>
        <v>0.1111111111111111</v>
      </c>
      <c r="J11" s="49">
        <v>32</v>
      </c>
      <c r="K11" s="285">
        <f>J11/G11</f>
        <v>0.88888888888888884</v>
      </c>
    </row>
    <row r="12" spans="1:22" x14ac:dyDescent="0.25">
      <c r="A12" s="37" t="s">
        <v>19</v>
      </c>
      <c r="B12" s="50">
        <v>4</v>
      </c>
      <c r="C12" s="50">
        <v>1</v>
      </c>
      <c r="D12" s="268">
        <f t="shared" si="0"/>
        <v>0.25</v>
      </c>
      <c r="E12" s="50">
        <v>3</v>
      </c>
      <c r="F12" s="268">
        <f t="shared" si="1"/>
        <v>0.75</v>
      </c>
      <c r="G12" s="219"/>
      <c r="H12" s="281"/>
      <c r="I12" s="283"/>
      <c r="J12" s="219"/>
      <c r="K12" s="285"/>
    </row>
    <row r="13" spans="1:22" x14ac:dyDescent="0.25">
      <c r="A13" s="37" t="s">
        <v>20</v>
      </c>
      <c r="B13" s="50">
        <v>2</v>
      </c>
      <c r="C13" s="50">
        <v>0</v>
      </c>
      <c r="D13" s="268">
        <f t="shared" si="0"/>
        <v>0</v>
      </c>
      <c r="E13" s="50">
        <v>2</v>
      </c>
      <c r="F13" s="268">
        <f t="shared" si="1"/>
        <v>1</v>
      </c>
      <c r="G13" s="49">
        <v>1</v>
      </c>
      <c r="H13" s="49">
        <v>0</v>
      </c>
      <c r="I13" s="283">
        <f t="shared" ref="I13:I21" si="2">H13/G13</f>
        <v>0</v>
      </c>
      <c r="J13" s="49">
        <v>1</v>
      </c>
      <c r="K13" s="285">
        <f t="shared" ref="K13:K21" si="3">J13/G13</f>
        <v>1</v>
      </c>
    </row>
    <row r="14" spans="1:22" x14ac:dyDescent="0.25">
      <c r="A14" s="37" t="s">
        <v>83</v>
      </c>
      <c r="B14" s="50">
        <v>128</v>
      </c>
      <c r="C14" s="50">
        <v>12</v>
      </c>
      <c r="D14" s="268">
        <f t="shared" si="0"/>
        <v>9.375E-2</v>
      </c>
      <c r="E14" s="50">
        <v>116</v>
      </c>
      <c r="F14" s="268">
        <f t="shared" si="1"/>
        <v>0.90625</v>
      </c>
      <c r="G14" s="49">
        <v>23</v>
      </c>
      <c r="H14" s="49">
        <v>1</v>
      </c>
      <c r="I14" s="283">
        <f t="shared" si="2"/>
        <v>4.3478260869565216E-2</v>
      </c>
      <c r="J14" s="49">
        <v>22</v>
      </c>
      <c r="K14" s="285">
        <f t="shared" si="3"/>
        <v>0.95652173913043481</v>
      </c>
    </row>
    <row r="15" spans="1:22" x14ac:dyDescent="0.25">
      <c r="A15" s="37" t="s">
        <v>22</v>
      </c>
      <c r="B15" s="50">
        <v>98</v>
      </c>
      <c r="C15" s="50">
        <v>10</v>
      </c>
      <c r="D15" s="268">
        <f t="shared" si="0"/>
        <v>0.10204081632653061</v>
      </c>
      <c r="E15" s="50">
        <v>88</v>
      </c>
      <c r="F15" s="268">
        <f t="shared" si="1"/>
        <v>0.89795918367346939</v>
      </c>
      <c r="G15" s="49">
        <v>28</v>
      </c>
      <c r="H15" s="49">
        <v>3</v>
      </c>
      <c r="I15" s="283">
        <f t="shared" si="2"/>
        <v>0.10714285714285714</v>
      </c>
      <c r="J15" s="49">
        <v>25</v>
      </c>
      <c r="K15" s="285">
        <f t="shared" si="3"/>
        <v>0.8928571428571429</v>
      </c>
    </row>
    <row r="16" spans="1:22" x14ac:dyDescent="0.25">
      <c r="A16" s="37" t="s">
        <v>84</v>
      </c>
      <c r="B16" s="50">
        <v>13</v>
      </c>
      <c r="C16" s="50">
        <v>3</v>
      </c>
      <c r="D16" s="268">
        <f t="shared" si="0"/>
        <v>0.23076923076923078</v>
      </c>
      <c r="E16" s="50">
        <v>10</v>
      </c>
      <c r="F16" s="268">
        <f t="shared" si="1"/>
        <v>0.76923076923076927</v>
      </c>
      <c r="G16" s="219"/>
      <c r="H16" s="281"/>
      <c r="I16" s="283"/>
      <c r="J16" s="219"/>
      <c r="K16" s="285"/>
    </row>
    <row r="17" spans="1:21" x14ac:dyDescent="0.25">
      <c r="A17" s="37" t="s">
        <v>85</v>
      </c>
      <c r="B17" s="50">
        <v>94</v>
      </c>
      <c r="C17" s="50">
        <v>19</v>
      </c>
      <c r="D17" s="268">
        <f t="shared" si="0"/>
        <v>0.20212765957446807</v>
      </c>
      <c r="E17" s="50">
        <v>75</v>
      </c>
      <c r="F17" s="268">
        <f t="shared" si="1"/>
        <v>0.7978723404255319</v>
      </c>
      <c r="G17" s="49">
        <v>26</v>
      </c>
      <c r="H17" s="49">
        <v>1</v>
      </c>
      <c r="I17" s="283">
        <f t="shared" si="2"/>
        <v>3.8461538461538464E-2</v>
      </c>
      <c r="J17" s="49">
        <v>25</v>
      </c>
      <c r="K17" s="285">
        <f t="shared" si="3"/>
        <v>0.96153846153846156</v>
      </c>
    </row>
    <row r="18" spans="1:21" x14ac:dyDescent="0.25">
      <c r="A18" s="37" t="s">
        <v>86</v>
      </c>
      <c r="B18" s="50">
        <v>90</v>
      </c>
      <c r="C18" s="50">
        <v>9</v>
      </c>
      <c r="D18" s="268">
        <f t="shared" si="0"/>
        <v>0.1</v>
      </c>
      <c r="E18" s="50">
        <v>81</v>
      </c>
      <c r="F18" s="268">
        <f t="shared" si="1"/>
        <v>0.9</v>
      </c>
      <c r="G18" s="49">
        <v>31</v>
      </c>
      <c r="H18" s="49">
        <v>4</v>
      </c>
      <c r="I18" s="283">
        <f t="shared" si="2"/>
        <v>0.12903225806451613</v>
      </c>
      <c r="J18" s="49">
        <v>27</v>
      </c>
      <c r="K18" s="285">
        <f t="shared" si="3"/>
        <v>0.87096774193548387</v>
      </c>
    </row>
    <row r="19" spans="1:21" x14ac:dyDescent="0.25">
      <c r="A19" s="37" t="s">
        <v>87</v>
      </c>
      <c r="B19" s="50">
        <v>207</v>
      </c>
      <c r="C19" s="50">
        <v>21</v>
      </c>
      <c r="D19" s="268">
        <f t="shared" si="0"/>
        <v>0.10144927536231885</v>
      </c>
      <c r="E19" s="50">
        <v>186</v>
      </c>
      <c r="F19" s="268">
        <f t="shared" si="1"/>
        <v>0.89855072463768115</v>
      </c>
      <c r="G19" s="49">
        <v>100</v>
      </c>
      <c r="H19" s="49">
        <v>9</v>
      </c>
      <c r="I19" s="283">
        <f t="shared" si="2"/>
        <v>0.09</v>
      </c>
      <c r="J19" s="49">
        <v>91</v>
      </c>
      <c r="K19" s="285">
        <f t="shared" si="3"/>
        <v>0.91</v>
      </c>
    </row>
    <row r="20" spans="1:21" x14ac:dyDescent="0.25">
      <c r="A20" s="37" t="s">
        <v>27</v>
      </c>
      <c r="B20" s="50">
        <v>86</v>
      </c>
      <c r="C20" s="50">
        <v>13</v>
      </c>
      <c r="D20" s="268">
        <f t="shared" si="0"/>
        <v>0.15116279069767441</v>
      </c>
      <c r="E20" s="50">
        <v>73</v>
      </c>
      <c r="F20" s="268">
        <f t="shared" si="1"/>
        <v>0.84883720930232553</v>
      </c>
      <c r="G20" s="49">
        <v>20</v>
      </c>
      <c r="H20" s="49">
        <v>2</v>
      </c>
      <c r="I20" s="283">
        <f t="shared" si="2"/>
        <v>0.1</v>
      </c>
      <c r="J20" s="49">
        <v>18</v>
      </c>
      <c r="K20" s="285">
        <f t="shared" si="3"/>
        <v>0.9</v>
      </c>
    </row>
    <row r="21" spans="1:21" x14ac:dyDescent="0.25">
      <c r="A21" s="106" t="s">
        <v>99</v>
      </c>
      <c r="B21" s="267">
        <f>SUM(B8:B20)</f>
        <v>1120</v>
      </c>
      <c r="C21" s="267">
        <f>SUM(C8:C20)</f>
        <v>151</v>
      </c>
      <c r="D21" s="269">
        <f t="shared" si="0"/>
        <v>0.13482142857142856</v>
      </c>
      <c r="E21" s="270">
        <f>SUM(E8:E20)</f>
        <v>969</v>
      </c>
      <c r="F21" s="269">
        <f t="shared" si="1"/>
        <v>0.86517857142857146</v>
      </c>
      <c r="G21" s="270">
        <f>SUM(G8:G9,G11,G13,G14:G20)</f>
        <v>317</v>
      </c>
      <c r="H21" s="271">
        <f>SUM(H8:H9,H11,H14:H20)</f>
        <v>28</v>
      </c>
      <c r="I21" s="269">
        <f t="shared" si="2"/>
        <v>8.8328075709779186E-2</v>
      </c>
      <c r="J21" s="270">
        <f>SUM(J8:J9,J11,J13,J14:J20)</f>
        <v>289</v>
      </c>
      <c r="K21" s="286">
        <f t="shared" si="3"/>
        <v>0.91167192429022081</v>
      </c>
      <c r="U21" s="230"/>
    </row>
    <row r="22" spans="1:21" s="223" customFormat="1" x14ac:dyDescent="0.25">
      <c r="A22" s="277" t="s">
        <v>488</v>
      </c>
      <c r="Q22" s="230"/>
    </row>
    <row r="23" spans="1:21" s="223" customFormat="1" x14ac:dyDescent="0.25">
      <c r="A23" s="278" t="s">
        <v>182</v>
      </c>
      <c r="Q23" s="230"/>
    </row>
    <row r="24" spans="1:21" s="223" customFormat="1" x14ac:dyDescent="0.25">
      <c r="A24" s="279"/>
      <c r="Q24" s="230"/>
      <c r="R24" s="230"/>
    </row>
    <row r="25" spans="1:21" s="223" customFormat="1" x14ac:dyDescent="0.25">
      <c r="A25" s="280"/>
    </row>
    <row r="26" spans="1:21" s="223" customFormat="1" x14ac:dyDescent="0.25"/>
    <row r="27" spans="1:21" s="223" customFormat="1" x14ac:dyDescent="0.25"/>
    <row r="28" spans="1:21" s="223" customFormat="1" x14ac:dyDescent="0.25"/>
    <row r="29" spans="1:21" s="223" customFormat="1" x14ac:dyDescent="0.25"/>
    <row r="30" spans="1:21" s="223" customFormat="1" x14ac:dyDescent="0.25"/>
    <row r="31" spans="1:21" s="223" customFormat="1" x14ac:dyDescent="0.25"/>
    <row r="32" spans="1:21" s="223" customFormat="1" x14ac:dyDescent="0.25"/>
    <row r="33" s="223" customFormat="1" x14ac:dyDescent="0.25"/>
    <row r="34" s="223" customFormat="1" x14ac:dyDescent="0.25"/>
    <row r="35" s="223" customFormat="1" x14ac:dyDescent="0.25"/>
    <row r="36" s="223" customFormat="1" x14ac:dyDescent="0.25"/>
    <row r="37" s="223" customFormat="1" x14ac:dyDescent="0.25"/>
    <row r="38" s="223" customFormat="1" x14ac:dyDescent="0.25"/>
    <row r="39" s="223" customFormat="1" x14ac:dyDescent="0.25"/>
    <row r="40" s="223" customFormat="1" x14ac:dyDescent="0.25"/>
  </sheetData>
  <mergeCells count="8">
    <mergeCell ref="A5:A7"/>
    <mergeCell ref="B5:F5"/>
    <mergeCell ref="G5:K5"/>
    <mergeCell ref="A3:M3"/>
    <mergeCell ref="C6:D6"/>
    <mergeCell ref="E6:F6"/>
    <mergeCell ref="H6:I6"/>
    <mergeCell ref="J6:K6"/>
  </mergeCells>
  <hyperlinks>
    <hyperlink ref="A1" location="TOC!A1" display="TOC"/>
  </hyperlinks>
  <pageMargins left="0.70866141732283472" right="0.70866141732283472" top="0.74803149606299213" bottom="0.74803149606299213" header="0.31496062992125984" footer="0.31496062992125984"/>
  <pageSetup paperSize="9" scale="92" orientation="landscape" r:id="rId1"/>
  <headerFooter>
    <oddHeader>&amp;C&amp;F</oddHeader>
    <oddFooter>&amp;C&amp;A
Page &amp;P of &amp;N</oddFooter>
  </headerFooter>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41"/>
  <sheetViews>
    <sheetView zoomScale="98" zoomScaleNormal="98" workbookViewId="0"/>
  </sheetViews>
  <sheetFormatPr defaultRowHeight="15" x14ac:dyDescent="0.25"/>
  <cols>
    <col min="1" max="2" width="15.7109375" customWidth="1"/>
    <col min="3" max="8" width="10.7109375" customWidth="1"/>
    <col min="9" max="9" width="15.7109375" customWidth="1"/>
    <col min="10" max="15" width="10.7109375" customWidth="1"/>
    <col min="16" max="26" width="9.140625" style="223"/>
  </cols>
  <sheetData>
    <row r="1" spans="1:15" s="223" customFormat="1" x14ac:dyDescent="0.25">
      <c r="A1" s="272" t="s">
        <v>74</v>
      </c>
    </row>
    <row r="2" spans="1:15" s="223" customFormat="1" x14ac:dyDescent="0.25"/>
    <row r="3" spans="1:15" s="223" customFormat="1" ht="15" customHeight="1" x14ac:dyDescent="0.25">
      <c r="A3" s="690" t="s">
        <v>363</v>
      </c>
      <c r="B3" s="690"/>
      <c r="C3" s="690"/>
      <c r="D3" s="690"/>
      <c r="E3" s="690"/>
      <c r="F3" s="690"/>
      <c r="G3" s="690"/>
      <c r="H3" s="690"/>
      <c r="I3" s="690"/>
      <c r="J3" s="690"/>
      <c r="K3" s="690"/>
      <c r="L3" s="690"/>
      <c r="M3" s="690"/>
      <c r="N3" s="690"/>
      <c r="O3" s="690"/>
    </row>
    <row r="4" spans="1:15" s="223" customFormat="1" x14ac:dyDescent="0.25">
      <c r="A4" s="273"/>
      <c r="C4" s="274"/>
      <c r="E4" s="274"/>
      <c r="G4" s="274"/>
      <c r="J4" s="274"/>
      <c r="M4" s="275"/>
    </row>
    <row r="5" spans="1:15" x14ac:dyDescent="0.25">
      <c r="A5" s="701" t="s">
        <v>88</v>
      </c>
      <c r="B5" s="709" t="s">
        <v>77</v>
      </c>
      <c r="C5" s="709"/>
      <c r="D5" s="709"/>
      <c r="E5" s="709"/>
      <c r="F5" s="709"/>
      <c r="G5" s="709"/>
      <c r="H5" s="709"/>
      <c r="I5" s="709">
        <v>2021</v>
      </c>
      <c r="J5" s="709"/>
      <c r="K5" s="709"/>
      <c r="L5" s="709"/>
      <c r="M5" s="709"/>
      <c r="N5" s="709"/>
      <c r="O5" s="712"/>
    </row>
    <row r="6" spans="1:15" ht="30.75" customHeight="1" x14ac:dyDescent="0.25">
      <c r="A6" s="702"/>
      <c r="B6" s="266" t="s">
        <v>364</v>
      </c>
      <c r="C6" s="713" t="s">
        <v>388</v>
      </c>
      <c r="D6" s="713"/>
      <c r="E6" s="713" t="s">
        <v>389</v>
      </c>
      <c r="F6" s="713"/>
      <c r="G6" s="713" t="s">
        <v>390</v>
      </c>
      <c r="H6" s="713"/>
      <c r="I6" s="266" t="s">
        <v>364</v>
      </c>
      <c r="J6" s="713" t="s">
        <v>388</v>
      </c>
      <c r="K6" s="713"/>
      <c r="L6" s="713" t="s">
        <v>389</v>
      </c>
      <c r="M6" s="713"/>
      <c r="N6" s="713" t="s">
        <v>390</v>
      </c>
      <c r="O6" s="714"/>
    </row>
    <row r="7" spans="1:15" x14ac:dyDescent="0.25">
      <c r="A7" s="703"/>
      <c r="B7" s="264" t="s">
        <v>8</v>
      </c>
      <c r="C7" s="264" t="s">
        <v>9</v>
      </c>
      <c r="D7" s="179" t="s">
        <v>75</v>
      </c>
      <c r="E7" s="264" t="s">
        <v>9</v>
      </c>
      <c r="F7" s="179" t="s">
        <v>75</v>
      </c>
      <c r="G7" s="264" t="s">
        <v>9</v>
      </c>
      <c r="H7" s="179" t="s">
        <v>75</v>
      </c>
      <c r="I7" s="264"/>
      <c r="J7" s="264" t="s">
        <v>9</v>
      </c>
      <c r="K7" s="179" t="s">
        <v>75</v>
      </c>
      <c r="L7" s="264" t="s">
        <v>9</v>
      </c>
      <c r="M7" s="179" t="s">
        <v>75</v>
      </c>
      <c r="N7" s="264" t="s">
        <v>9</v>
      </c>
      <c r="O7" s="287" t="s">
        <v>75</v>
      </c>
    </row>
    <row r="8" spans="1:15" x14ac:dyDescent="0.25">
      <c r="A8" s="59" t="s">
        <v>12</v>
      </c>
      <c r="B8" s="50">
        <v>85</v>
      </c>
      <c r="C8" s="50">
        <v>6</v>
      </c>
      <c r="D8" s="180">
        <f t="shared" ref="D8:D20" si="0">C8/B8</f>
        <v>7.0588235294117646E-2</v>
      </c>
      <c r="E8" s="50">
        <v>72</v>
      </c>
      <c r="F8" s="180">
        <f t="shared" ref="F8:F20" si="1">E8/B8</f>
        <v>0.84705882352941175</v>
      </c>
      <c r="G8" s="50">
        <v>7</v>
      </c>
      <c r="H8" s="180">
        <f t="shared" ref="H8:H20" si="2">G8/B8</f>
        <v>8.2352941176470587E-2</v>
      </c>
      <c r="I8" s="50">
        <v>14</v>
      </c>
      <c r="J8" s="50">
        <v>0</v>
      </c>
      <c r="K8" s="288">
        <f>J8/I8</f>
        <v>0</v>
      </c>
      <c r="L8" s="50">
        <v>13</v>
      </c>
      <c r="M8" s="288">
        <f>L8/I8</f>
        <v>0.9285714285714286</v>
      </c>
      <c r="N8" s="50">
        <v>1</v>
      </c>
      <c r="O8" s="289">
        <f>N8/I8</f>
        <v>7.1428571428571425E-2</v>
      </c>
    </row>
    <row r="9" spans="1:15" x14ac:dyDescent="0.25">
      <c r="A9" s="59" t="s">
        <v>14</v>
      </c>
      <c r="B9" s="50">
        <v>134</v>
      </c>
      <c r="C9" s="50">
        <v>8</v>
      </c>
      <c r="D9" s="180">
        <f t="shared" si="0"/>
        <v>5.9701492537313432E-2</v>
      </c>
      <c r="E9" s="50">
        <v>110</v>
      </c>
      <c r="F9" s="180">
        <f t="shared" si="1"/>
        <v>0.82089552238805974</v>
      </c>
      <c r="G9" s="50">
        <v>16</v>
      </c>
      <c r="H9" s="180">
        <f t="shared" si="2"/>
        <v>0.11940298507462686</v>
      </c>
      <c r="I9" s="50">
        <v>32</v>
      </c>
      <c r="J9" s="50">
        <v>1</v>
      </c>
      <c r="K9" s="288">
        <f>J9/I9</f>
        <v>3.125E-2</v>
      </c>
      <c r="L9" s="50">
        <v>28</v>
      </c>
      <c r="M9" s="288">
        <f>L9/I9</f>
        <v>0.875</v>
      </c>
      <c r="N9" s="50">
        <v>3</v>
      </c>
      <c r="O9" s="289">
        <f>N9/I9</f>
        <v>9.375E-2</v>
      </c>
    </row>
    <row r="10" spans="1:15" x14ac:dyDescent="0.25">
      <c r="A10" s="59" t="s">
        <v>16</v>
      </c>
      <c r="B10" s="50">
        <v>1</v>
      </c>
      <c r="C10" s="50">
        <v>0</v>
      </c>
      <c r="D10" s="180">
        <f t="shared" si="0"/>
        <v>0</v>
      </c>
      <c r="E10" s="50">
        <v>1</v>
      </c>
      <c r="F10" s="180">
        <f t="shared" si="1"/>
        <v>1</v>
      </c>
      <c r="G10" s="50">
        <v>0</v>
      </c>
      <c r="H10" s="180">
        <f t="shared" si="2"/>
        <v>0</v>
      </c>
      <c r="I10" s="50"/>
      <c r="J10" s="50"/>
      <c r="K10" s="288"/>
      <c r="L10" s="50"/>
      <c r="M10" s="288"/>
      <c r="N10" s="50"/>
      <c r="O10" s="289"/>
    </row>
    <row r="11" spans="1:15" x14ac:dyDescent="0.25">
      <c r="A11" s="59" t="s">
        <v>18</v>
      </c>
      <c r="B11" s="50">
        <v>105</v>
      </c>
      <c r="C11" s="50">
        <v>7</v>
      </c>
      <c r="D11" s="180">
        <f t="shared" si="0"/>
        <v>6.6666666666666666E-2</v>
      </c>
      <c r="E11" s="50">
        <v>90</v>
      </c>
      <c r="F11" s="180">
        <f t="shared" si="1"/>
        <v>0.8571428571428571</v>
      </c>
      <c r="G11" s="50">
        <v>8</v>
      </c>
      <c r="H11" s="180">
        <f t="shared" si="2"/>
        <v>7.6190476190476197E-2</v>
      </c>
      <c r="I11" s="50">
        <v>32</v>
      </c>
      <c r="J11" s="50">
        <v>1</v>
      </c>
      <c r="K11" s="288">
        <f>J11/I11</f>
        <v>3.125E-2</v>
      </c>
      <c r="L11" s="50">
        <v>29</v>
      </c>
      <c r="M11" s="288">
        <f>L11/I11</f>
        <v>0.90625</v>
      </c>
      <c r="N11" s="50">
        <v>2</v>
      </c>
      <c r="O11" s="289">
        <f>N11/I11</f>
        <v>6.25E-2</v>
      </c>
    </row>
    <row r="12" spans="1:15" x14ac:dyDescent="0.25">
      <c r="A12" s="59" t="s">
        <v>19</v>
      </c>
      <c r="B12" s="50">
        <v>2</v>
      </c>
      <c r="C12" s="50">
        <v>0</v>
      </c>
      <c r="D12" s="180">
        <f t="shared" si="0"/>
        <v>0</v>
      </c>
      <c r="E12" s="50">
        <v>2</v>
      </c>
      <c r="F12" s="180">
        <f t="shared" si="1"/>
        <v>1</v>
      </c>
      <c r="G12" s="50">
        <v>0</v>
      </c>
      <c r="H12" s="180">
        <f t="shared" si="2"/>
        <v>0</v>
      </c>
      <c r="I12" s="50"/>
      <c r="J12" s="50"/>
      <c r="K12" s="288"/>
      <c r="L12" s="50"/>
      <c r="M12" s="288"/>
      <c r="N12" s="50"/>
      <c r="O12" s="289"/>
    </row>
    <row r="13" spans="1:15" x14ac:dyDescent="0.25">
      <c r="A13" s="59" t="s">
        <v>20</v>
      </c>
      <c r="B13" s="50">
        <v>2</v>
      </c>
      <c r="C13" s="50">
        <v>0</v>
      </c>
      <c r="D13" s="180">
        <f t="shared" si="0"/>
        <v>0</v>
      </c>
      <c r="E13" s="50">
        <v>2</v>
      </c>
      <c r="F13" s="180">
        <f t="shared" si="1"/>
        <v>1</v>
      </c>
      <c r="G13" s="50">
        <v>0</v>
      </c>
      <c r="H13" s="180">
        <f t="shared" si="2"/>
        <v>0</v>
      </c>
      <c r="I13" s="50">
        <v>1</v>
      </c>
      <c r="J13" s="50">
        <v>0</v>
      </c>
      <c r="K13" s="288">
        <f t="shared" ref="K13:K20" si="3">J13/I13</f>
        <v>0</v>
      </c>
      <c r="L13" s="50">
        <v>1</v>
      </c>
      <c r="M13" s="288">
        <f t="shared" ref="M13:M20" si="4">L13/I13</f>
        <v>1</v>
      </c>
      <c r="N13" s="50">
        <v>0</v>
      </c>
      <c r="O13" s="289">
        <f t="shared" ref="O13:O20" si="5">N13/I13</f>
        <v>0</v>
      </c>
    </row>
    <row r="14" spans="1:15" x14ac:dyDescent="0.25">
      <c r="A14" s="59" t="s">
        <v>83</v>
      </c>
      <c r="B14" s="50">
        <v>116</v>
      </c>
      <c r="C14" s="50">
        <v>7</v>
      </c>
      <c r="D14" s="180">
        <f t="shared" si="0"/>
        <v>6.0344827586206899E-2</v>
      </c>
      <c r="E14" s="50">
        <v>101</v>
      </c>
      <c r="F14" s="180">
        <f t="shared" si="1"/>
        <v>0.87068965517241381</v>
      </c>
      <c r="G14" s="50">
        <v>8</v>
      </c>
      <c r="H14" s="180">
        <f t="shared" si="2"/>
        <v>6.8965517241379309E-2</v>
      </c>
      <c r="I14" s="50">
        <v>22</v>
      </c>
      <c r="J14" s="50">
        <v>2</v>
      </c>
      <c r="K14" s="288">
        <f t="shared" si="3"/>
        <v>9.0909090909090912E-2</v>
      </c>
      <c r="L14" s="50">
        <v>19</v>
      </c>
      <c r="M14" s="288">
        <f t="shared" si="4"/>
        <v>0.86363636363636365</v>
      </c>
      <c r="N14" s="50">
        <v>1</v>
      </c>
      <c r="O14" s="289">
        <f t="shared" si="5"/>
        <v>4.5454545454545456E-2</v>
      </c>
    </row>
    <row r="15" spans="1:15" x14ac:dyDescent="0.25">
      <c r="A15" s="59" t="s">
        <v>22</v>
      </c>
      <c r="B15" s="50">
        <v>86</v>
      </c>
      <c r="C15" s="50">
        <v>5</v>
      </c>
      <c r="D15" s="180">
        <f t="shared" si="0"/>
        <v>5.8139534883720929E-2</v>
      </c>
      <c r="E15" s="50">
        <v>75</v>
      </c>
      <c r="F15" s="180">
        <f t="shared" si="1"/>
        <v>0.87209302325581395</v>
      </c>
      <c r="G15" s="50">
        <v>6</v>
      </c>
      <c r="H15" s="180">
        <f t="shared" si="2"/>
        <v>6.9767441860465115E-2</v>
      </c>
      <c r="I15" s="50">
        <v>25</v>
      </c>
      <c r="J15" s="50">
        <v>0</v>
      </c>
      <c r="K15" s="288">
        <f t="shared" si="3"/>
        <v>0</v>
      </c>
      <c r="L15" s="50">
        <v>22</v>
      </c>
      <c r="M15" s="288">
        <f t="shared" si="4"/>
        <v>0.88</v>
      </c>
      <c r="N15" s="50">
        <v>3</v>
      </c>
      <c r="O15" s="289">
        <f t="shared" si="5"/>
        <v>0.12</v>
      </c>
    </row>
    <row r="16" spans="1:15" x14ac:dyDescent="0.25">
      <c r="A16" s="59" t="s">
        <v>84</v>
      </c>
      <c r="B16" s="50">
        <v>9</v>
      </c>
      <c r="C16" s="50">
        <v>0</v>
      </c>
      <c r="D16" s="180">
        <f t="shared" si="0"/>
        <v>0</v>
      </c>
      <c r="E16" s="50">
        <v>8</v>
      </c>
      <c r="F16" s="180">
        <f t="shared" si="1"/>
        <v>0.88888888888888884</v>
      </c>
      <c r="G16" s="50">
        <v>1</v>
      </c>
      <c r="H16" s="180">
        <f t="shared" si="2"/>
        <v>0.1111111111111111</v>
      </c>
      <c r="I16" s="50"/>
      <c r="J16" s="50"/>
      <c r="K16" s="288"/>
      <c r="L16" s="50"/>
      <c r="M16" s="288"/>
      <c r="N16" s="50"/>
      <c r="O16" s="289"/>
    </row>
    <row r="17" spans="1:15" x14ac:dyDescent="0.25">
      <c r="A17" s="59" t="s">
        <v>85</v>
      </c>
      <c r="B17" s="50">
        <v>73</v>
      </c>
      <c r="C17" s="50">
        <v>5</v>
      </c>
      <c r="D17" s="180">
        <f t="shared" si="0"/>
        <v>6.8493150684931503E-2</v>
      </c>
      <c r="E17" s="50">
        <v>63</v>
      </c>
      <c r="F17" s="180">
        <f t="shared" si="1"/>
        <v>0.86301369863013699</v>
      </c>
      <c r="G17" s="50">
        <v>5</v>
      </c>
      <c r="H17" s="180">
        <f t="shared" si="2"/>
        <v>6.8493150684931503E-2</v>
      </c>
      <c r="I17" s="50">
        <v>25</v>
      </c>
      <c r="J17" s="50">
        <v>0</v>
      </c>
      <c r="K17" s="288">
        <f t="shared" si="3"/>
        <v>0</v>
      </c>
      <c r="L17" s="50">
        <v>21</v>
      </c>
      <c r="M17" s="288">
        <f t="shared" si="4"/>
        <v>0.84</v>
      </c>
      <c r="N17" s="50">
        <v>4</v>
      </c>
      <c r="O17" s="289">
        <f t="shared" si="5"/>
        <v>0.16</v>
      </c>
    </row>
    <row r="18" spans="1:15" x14ac:dyDescent="0.25">
      <c r="A18" s="59" t="s">
        <v>86</v>
      </c>
      <c r="B18" s="50">
        <v>75</v>
      </c>
      <c r="C18" s="50">
        <v>4</v>
      </c>
      <c r="D18" s="180">
        <f t="shared" si="0"/>
        <v>5.3333333333333337E-2</v>
      </c>
      <c r="E18" s="50">
        <v>63</v>
      </c>
      <c r="F18" s="180">
        <f t="shared" si="1"/>
        <v>0.84</v>
      </c>
      <c r="G18" s="50">
        <v>8</v>
      </c>
      <c r="H18" s="180">
        <f t="shared" si="2"/>
        <v>0.10666666666666667</v>
      </c>
      <c r="I18" s="50">
        <v>27</v>
      </c>
      <c r="J18" s="50">
        <v>2</v>
      </c>
      <c r="K18" s="288">
        <f t="shared" si="3"/>
        <v>7.407407407407407E-2</v>
      </c>
      <c r="L18" s="50">
        <v>20</v>
      </c>
      <c r="M18" s="288">
        <f t="shared" si="4"/>
        <v>0.7407407407407407</v>
      </c>
      <c r="N18" s="50">
        <v>5</v>
      </c>
      <c r="O18" s="289">
        <f t="shared" si="5"/>
        <v>0.18518518518518517</v>
      </c>
    </row>
    <row r="19" spans="1:15" x14ac:dyDescent="0.25">
      <c r="A19" s="59" t="s">
        <v>87</v>
      </c>
      <c r="B19" s="50">
        <v>182</v>
      </c>
      <c r="C19" s="50">
        <v>12</v>
      </c>
      <c r="D19" s="180">
        <f t="shared" si="0"/>
        <v>6.5934065934065936E-2</v>
      </c>
      <c r="E19" s="50">
        <v>151</v>
      </c>
      <c r="F19" s="180">
        <f t="shared" si="1"/>
        <v>0.82967032967032972</v>
      </c>
      <c r="G19" s="50">
        <v>19</v>
      </c>
      <c r="H19" s="180">
        <f t="shared" si="2"/>
        <v>0.1043956043956044</v>
      </c>
      <c r="I19" s="50">
        <v>89</v>
      </c>
      <c r="J19" s="50">
        <v>2</v>
      </c>
      <c r="K19" s="288">
        <f t="shared" si="3"/>
        <v>2.247191011235955E-2</v>
      </c>
      <c r="L19" s="50">
        <v>76</v>
      </c>
      <c r="M19" s="288">
        <f t="shared" si="4"/>
        <v>0.8539325842696629</v>
      </c>
      <c r="N19" s="50">
        <v>11</v>
      </c>
      <c r="O19" s="289">
        <f t="shared" si="5"/>
        <v>0.12359550561797752</v>
      </c>
    </row>
    <row r="20" spans="1:15" x14ac:dyDescent="0.25">
      <c r="A20" s="59" t="s">
        <v>27</v>
      </c>
      <c r="B20" s="50">
        <v>73</v>
      </c>
      <c r="C20" s="50">
        <v>5</v>
      </c>
      <c r="D20" s="180">
        <f t="shared" si="0"/>
        <v>6.8493150684931503E-2</v>
      </c>
      <c r="E20" s="50">
        <v>59</v>
      </c>
      <c r="F20" s="180">
        <f t="shared" si="1"/>
        <v>0.80821917808219179</v>
      </c>
      <c r="G20" s="50">
        <v>9</v>
      </c>
      <c r="H20" s="180">
        <f t="shared" si="2"/>
        <v>0.12328767123287671</v>
      </c>
      <c r="I20" s="50">
        <v>18</v>
      </c>
      <c r="J20" s="50">
        <v>0</v>
      </c>
      <c r="K20" s="288">
        <f t="shared" si="3"/>
        <v>0</v>
      </c>
      <c r="L20" s="50">
        <v>15</v>
      </c>
      <c r="M20" s="288">
        <f t="shared" si="4"/>
        <v>0.83333333333333337</v>
      </c>
      <c r="N20" s="50">
        <v>3</v>
      </c>
      <c r="O20" s="289">
        <f t="shared" si="5"/>
        <v>0.16666666666666666</v>
      </c>
    </row>
    <row r="21" spans="1:15" x14ac:dyDescent="0.25">
      <c r="A21" s="177" t="s">
        <v>99</v>
      </c>
      <c r="B21" s="265">
        <f>SUM(B8:B20)</f>
        <v>943</v>
      </c>
      <c r="C21" s="265">
        <f>SUM(C8:C20)</f>
        <v>59</v>
      </c>
      <c r="D21" s="181">
        <f>C21/B21</f>
        <v>6.2566277836691414E-2</v>
      </c>
      <c r="E21" s="265">
        <f>SUM(E8:E20)</f>
        <v>797</v>
      </c>
      <c r="F21" s="181">
        <f>E21/B21</f>
        <v>0.84517497348886528</v>
      </c>
      <c r="G21" s="265">
        <f>SUM(G8:G20)</f>
        <v>87</v>
      </c>
      <c r="H21" s="181">
        <f>G21/B21</f>
        <v>9.2258748674443267E-2</v>
      </c>
      <c r="I21" s="265">
        <f>SUM(I8:I20)</f>
        <v>285</v>
      </c>
      <c r="J21" s="265">
        <f>SUM(J8:J20)</f>
        <v>8</v>
      </c>
      <c r="K21" s="181">
        <f>J21/I21</f>
        <v>2.8070175438596492E-2</v>
      </c>
      <c r="L21" s="265">
        <f>SUM(L8:L20)</f>
        <v>244</v>
      </c>
      <c r="M21" s="181">
        <f>L21/I21</f>
        <v>0.85614035087719298</v>
      </c>
      <c r="N21" s="265">
        <f>SUM(N8:N20)</f>
        <v>33</v>
      </c>
      <c r="O21" s="290">
        <f>N21/I21</f>
        <v>0.11578947368421053</v>
      </c>
    </row>
    <row r="22" spans="1:15" s="223" customFormat="1" x14ac:dyDescent="0.25">
      <c r="A22" s="247" t="s">
        <v>489</v>
      </c>
    </row>
    <row r="23" spans="1:15" s="223" customFormat="1" x14ac:dyDescent="0.25">
      <c r="A23" s="247" t="s">
        <v>365</v>
      </c>
    </row>
    <row r="24" spans="1:15" s="223" customFormat="1" x14ac:dyDescent="0.25">
      <c r="C24" s="274"/>
      <c r="E24" s="274"/>
      <c r="G24" s="274"/>
      <c r="K24" s="275"/>
    </row>
    <row r="25" spans="1:15" s="223" customFormat="1" x14ac:dyDescent="0.25">
      <c r="C25" s="274"/>
      <c r="E25" s="274"/>
      <c r="G25" s="274"/>
      <c r="K25" s="275"/>
    </row>
    <row r="26" spans="1:15" s="223" customFormat="1" x14ac:dyDescent="0.25"/>
    <row r="27" spans="1:15" s="223" customFormat="1" x14ac:dyDescent="0.25"/>
    <row r="28" spans="1:15" s="223" customFormat="1" x14ac:dyDescent="0.25"/>
    <row r="29" spans="1:15" s="223" customFormat="1" x14ac:dyDescent="0.25"/>
    <row r="30" spans="1:15" s="223" customFormat="1" x14ac:dyDescent="0.25"/>
    <row r="31" spans="1:15" s="223" customFormat="1" x14ac:dyDescent="0.25"/>
    <row r="32" spans="1:15" s="223" customFormat="1" x14ac:dyDescent="0.25"/>
    <row r="33" s="223" customFormat="1" x14ac:dyDescent="0.25"/>
    <row r="34" s="223" customFormat="1" x14ac:dyDescent="0.25"/>
    <row r="35" s="223" customFormat="1" x14ac:dyDescent="0.25"/>
    <row r="36" s="223" customFormat="1" x14ac:dyDescent="0.25"/>
    <row r="37" s="223" customFormat="1" x14ac:dyDescent="0.25"/>
    <row r="38" s="223" customFormat="1" x14ac:dyDescent="0.25"/>
    <row r="39" s="223" customFormat="1" x14ac:dyDescent="0.25"/>
    <row r="40" s="223" customFormat="1" x14ac:dyDescent="0.25"/>
    <row r="41" s="223" customFormat="1" x14ac:dyDescent="0.25"/>
  </sheetData>
  <mergeCells count="10">
    <mergeCell ref="A3:O3"/>
    <mergeCell ref="A5:A7"/>
    <mergeCell ref="B5:H5"/>
    <mergeCell ref="I5:O5"/>
    <mergeCell ref="C6:D6"/>
    <mergeCell ref="E6:F6"/>
    <mergeCell ref="G6:H6"/>
    <mergeCell ref="J6:K6"/>
    <mergeCell ref="L6:M6"/>
    <mergeCell ref="N6:O6"/>
  </mergeCells>
  <hyperlinks>
    <hyperlink ref="A1" location="TOC!A1" display="TOC"/>
  </hyperlinks>
  <pageMargins left="0.70866141732283472" right="0.70866141732283472" top="0.74803149606299213" bottom="0.74803149606299213" header="0.31496062992125984" footer="0.31496062992125984"/>
  <pageSetup paperSize="9" scale="74" orientation="landscape" r:id="rId1"/>
  <headerFooter>
    <oddHeader>&amp;C&amp;F</oddHeader>
    <oddFooter>&amp;C&amp;A
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B63"/>
  <sheetViews>
    <sheetView zoomScaleNormal="100" workbookViewId="0"/>
  </sheetViews>
  <sheetFormatPr defaultRowHeight="15" x14ac:dyDescent="0.25"/>
  <cols>
    <col min="1" max="1" width="15.7109375" customWidth="1"/>
    <col min="2" max="15" width="10.7109375" customWidth="1"/>
    <col min="16" max="27" width="9.140625" style="223"/>
  </cols>
  <sheetData>
    <row r="1" spans="1:28" s="223" customFormat="1" x14ac:dyDescent="0.25">
      <c r="A1" s="272" t="s">
        <v>74</v>
      </c>
    </row>
    <row r="2" spans="1:28" s="223" customFormat="1" x14ac:dyDescent="0.25"/>
    <row r="3" spans="1:28" s="308" customFormat="1" ht="15" customHeight="1" x14ac:dyDescent="0.25">
      <c r="A3" s="690" t="s">
        <v>562</v>
      </c>
      <c r="B3" s="690"/>
      <c r="C3" s="690"/>
      <c r="D3" s="690"/>
      <c r="E3" s="690"/>
      <c r="F3" s="690"/>
      <c r="G3" s="690"/>
      <c r="H3" s="690"/>
      <c r="I3" s="690"/>
      <c r="J3" s="690"/>
      <c r="K3" s="690"/>
      <c r="L3" s="690"/>
      <c r="M3" s="690"/>
      <c r="N3" s="690"/>
      <c r="O3" s="690"/>
    </row>
    <row r="4" spans="1:28" s="308" customFormat="1" ht="15" customHeight="1" x14ac:dyDescent="0.25">
      <c r="A4" s="690"/>
      <c r="B4" s="690"/>
      <c r="C4" s="690"/>
      <c r="D4" s="690"/>
      <c r="E4" s="690"/>
      <c r="F4" s="690"/>
      <c r="G4" s="690"/>
      <c r="H4" s="690"/>
      <c r="I4" s="690"/>
      <c r="J4" s="690"/>
      <c r="K4" s="690"/>
      <c r="L4" s="690"/>
      <c r="M4" s="690"/>
      <c r="N4" s="690"/>
      <c r="O4" s="690"/>
    </row>
    <row r="5" spans="1:28" s="223" customFormat="1" ht="15" customHeight="1" x14ac:dyDescent="0.25">
      <c r="A5" s="295"/>
      <c r="B5" s="295"/>
      <c r="C5" s="295"/>
      <c r="D5" s="295"/>
      <c r="E5" s="295"/>
      <c r="F5" s="295"/>
      <c r="G5" s="295"/>
      <c r="H5" s="295"/>
      <c r="I5" s="295"/>
      <c r="J5" s="295"/>
      <c r="K5" s="295"/>
      <c r="L5" s="295"/>
      <c r="M5" s="295"/>
      <c r="N5" s="295"/>
      <c r="O5" s="295"/>
    </row>
    <row r="6" spans="1:28" x14ac:dyDescent="0.25">
      <c r="A6" s="701" t="s">
        <v>88</v>
      </c>
      <c r="B6" s="711" t="s">
        <v>77</v>
      </c>
      <c r="C6" s="711"/>
      <c r="D6" s="711"/>
      <c r="E6" s="711"/>
      <c r="F6" s="711"/>
      <c r="G6" s="711"/>
      <c r="H6" s="711"/>
      <c r="I6" s="711">
        <v>2021</v>
      </c>
      <c r="J6" s="711"/>
      <c r="K6" s="711"/>
      <c r="L6" s="711"/>
      <c r="M6" s="711"/>
      <c r="N6" s="711"/>
      <c r="O6" s="715"/>
    </row>
    <row r="7" spans="1:28" s="104" customFormat="1" ht="27.75" customHeight="1" x14ac:dyDescent="0.25">
      <c r="A7" s="702"/>
      <c r="B7" s="293" t="s">
        <v>187</v>
      </c>
      <c r="C7" s="711" t="s">
        <v>370</v>
      </c>
      <c r="D7" s="711"/>
      <c r="E7" s="711" t="s">
        <v>186</v>
      </c>
      <c r="F7" s="711"/>
      <c r="G7" s="711" t="s">
        <v>185</v>
      </c>
      <c r="H7" s="711"/>
      <c r="I7" s="293" t="s">
        <v>187</v>
      </c>
      <c r="J7" s="711" t="s">
        <v>370</v>
      </c>
      <c r="K7" s="711"/>
      <c r="L7" s="711" t="s">
        <v>186</v>
      </c>
      <c r="M7" s="711"/>
      <c r="N7" s="711" t="s">
        <v>185</v>
      </c>
      <c r="O7" s="715"/>
      <c r="P7" s="312"/>
      <c r="Q7" s="312"/>
      <c r="R7" s="312"/>
      <c r="S7" s="312"/>
      <c r="T7" s="312"/>
      <c r="U7" s="312"/>
      <c r="V7" s="312"/>
      <c r="W7" s="312"/>
      <c r="X7" s="312"/>
      <c r="Y7" s="312"/>
      <c r="Z7" s="312"/>
      <c r="AA7" s="312"/>
    </row>
    <row r="8" spans="1:28" s="104" customFormat="1" x14ac:dyDescent="0.25">
      <c r="A8" s="703"/>
      <c r="B8" s="294" t="s">
        <v>8</v>
      </c>
      <c r="C8" s="294" t="s">
        <v>9</v>
      </c>
      <c r="D8" s="294" t="s">
        <v>75</v>
      </c>
      <c r="E8" s="294" t="s">
        <v>9</v>
      </c>
      <c r="F8" s="294" t="s">
        <v>75</v>
      </c>
      <c r="G8" s="294" t="s">
        <v>9</v>
      </c>
      <c r="H8" s="294" t="s">
        <v>75</v>
      </c>
      <c r="I8" s="294" t="s">
        <v>8</v>
      </c>
      <c r="J8" s="294" t="s">
        <v>9</v>
      </c>
      <c r="K8" s="294" t="s">
        <v>75</v>
      </c>
      <c r="L8" s="294" t="s">
        <v>9</v>
      </c>
      <c r="M8" s="294" t="s">
        <v>75</v>
      </c>
      <c r="N8" s="294" t="s">
        <v>9</v>
      </c>
      <c r="O8" s="296" t="s">
        <v>75</v>
      </c>
      <c r="P8" s="312"/>
      <c r="Q8" s="223"/>
      <c r="R8" s="223"/>
      <c r="S8" s="223"/>
      <c r="T8" s="223"/>
      <c r="U8" s="223"/>
      <c r="V8" s="223"/>
      <c r="W8" s="223"/>
      <c r="X8" s="223"/>
      <c r="Y8" s="223"/>
      <c r="Z8" s="223"/>
      <c r="AA8" s="223"/>
      <c r="AB8"/>
    </row>
    <row r="9" spans="1:28" x14ac:dyDescent="0.25">
      <c r="A9" s="309" t="s">
        <v>12</v>
      </c>
      <c r="B9" s="50">
        <v>148</v>
      </c>
      <c r="C9" s="149">
        <f>SUM(E9+G9)</f>
        <v>123</v>
      </c>
      <c r="D9" s="549">
        <f t="shared" ref="D9:D22" si="0">C9/B9</f>
        <v>0.83108108108108103</v>
      </c>
      <c r="E9" s="50">
        <v>108</v>
      </c>
      <c r="F9" s="551">
        <f t="shared" ref="F9:F22" si="1">E9/C9</f>
        <v>0.87804878048780488</v>
      </c>
      <c r="G9" s="50">
        <v>15</v>
      </c>
      <c r="H9" s="551">
        <f t="shared" ref="H9:H22" si="2">G9/C9</f>
        <v>0.12195121951219512</v>
      </c>
      <c r="I9" s="49">
        <v>42</v>
      </c>
      <c r="J9" s="313">
        <f>SUM(L9+N9)</f>
        <v>27</v>
      </c>
      <c r="K9" s="553">
        <f t="shared" ref="K9:K22" si="3">J9/I9</f>
        <v>0.6428571428571429</v>
      </c>
      <c r="L9" s="49">
        <v>25</v>
      </c>
      <c r="M9" s="554">
        <f t="shared" ref="M9:M22" si="4">L9/J9</f>
        <v>0.92592592592592593</v>
      </c>
      <c r="N9" s="49">
        <v>2</v>
      </c>
      <c r="O9" s="555">
        <f t="shared" ref="O9:O22" si="5">N9/J9</f>
        <v>7.407407407407407E-2</v>
      </c>
    </row>
    <row r="10" spans="1:28" x14ac:dyDescent="0.25">
      <c r="A10" s="309" t="s">
        <v>14</v>
      </c>
      <c r="B10" s="50">
        <v>183</v>
      </c>
      <c r="C10" s="149">
        <f t="shared" ref="C10:C21" si="6">SUM(E10+G10)</f>
        <v>152</v>
      </c>
      <c r="D10" s="549">
        <f t="shared" si="0"/>
        <v>0.8306010928961749</v>
      </c>
      <c r="E10" s="50">
        <v>129</v>
      </c>
      <c r="F10" s="551">
        <f t="shared" si="1"/>
        <v>0.84868421052631582</v>
      </c>
      <c r="G10" s="50">
        <v>23</v>
      </c>
      <c r="H10" s="551">
        <f t="shared" si="2"/>
        <v>0.15131578947368421</v>
      </c>
      <c r="I10" s="49">
        <v>52</v>
      </c>
      <c r="J10" s="313">
        <f t="shared" ref="J10:J21" si="7">SUM(L10+N10)</f>
        <v>37</v>
      </c>
      <c r="K10" s="553">
        <f t="shared" si="3"/>
        <v>0.71153846153846156</v>
      </c>
      <c r="L10" s="49">
        <v>30</v>
      </c>
      <c r="M10" s="554">
        <f t="shared" si="4"/>
        <v>0.81081081081081086</v>
      </c>
      <c r="N10" s="49">
        <v>7</v>
      </c>
      <c r="O10" s="555">
        <f t="shared" si="5"/>
        <v>0.1891891891891892</v>
      </c>
    </row>
    <row r="11" spans="1:28" x14ac:dyDescent="0.25">
      <c r="A11" s="309" t="s">
        <v>16</v>
      </c>
      <c r="B11" s="50">
        <v>210</v>
      </c>
      <c r="C11" s="149">
        <f t="shared" si="6"/>
        <v>160</v>
      </c>
      <c r="D11" s="549">
        <f t="shared" si="0"/>
        <v>0.76190476190476186</v>
      </c>
      <c r="E11" s="50">
        <v>132</v>
      </c>
      <c r="F11" s="551">
        <f t="shared" si="1"/>
        <v>0.82499999999999996</v>
      </c>
      <c r="G11" s="50">
        <v>28</v>
      </c>
      <c r="H11" s="551">
        <f t="shared" si="2"/>
        <v>0.17499999999999999</v>
      </c>
      <c r="I11" s="49">
        <v>57</v>
      </c>
      <c r="J11" s="313">
        <f t="shared" si="7"/>
        <v>51</v>
      </c>
      <c r="K11" s="553">
        <f t="shared" si="3"/>
        <v>0.89473684210526316</v>
      </c>
      <c r="L11" s="49">
        <v>44</v>
      </c>
      <c r="M11" s="554">
        <f t="shared" si="4"/>
        <v>0.86274509803921573</v>
      </c>
      <c r="N11" s="49">
        <v>7</v>
      </c>
      <c r="O11" s="555">
        <f t="shared" si="5"/>
        <v>0.13725490196078433</v>
      </c>
    </row>
    <row r="12" spans="1:28" x14ac:dyDescent="0.25">
      <c r="A12" s="309" t="s">
        <v>18</v>
      </c>
      <c r="B12" s="50">
        <v>206</v>
      </c>
      <c r="C12" s="149">
        <f t="shared" si="6"/>
        <v>146</v>
      </c>
      <c r="D12" s="549">
        <f t="shared" si="0"/>
        <v>0.70873786407766992</v>
      </c>
      <c r="E12" s="50">
        <v>123</v>
      </c>
      <c r="F12" s="551">
        <f t="shared" si="1"/>
        <v>0.84246575342465757</v>
      </c>
      <c r="G12" s="50">
        <v>23</v>
      </c>
      <c r="H12" s="551">
        <f t="shared" si="2"/>
        <v>0.15753424657534246</v>
      </c>
      <c r="I12" s="49">
        <v>52</v>
      </c>
      <c r="J12" s="313">
        <f t="shared" si="7"/>
        <v>46</v>
      </c>
      <c r="K12" s="553">
        <f t="shared" si="3"/>
        <v>0.88461538461538458</v>
      </c>
      <c r="L12" s="49">
        <v>42</v>
      </c>
      <c r="M12" s="554">
        <f t="shared" si="4"/>
        <v>0.91304347826086951</v>
      </c>
      <c r="N12" s="49">
        <v>4</v>
      </c>
      <c r="O12" s="555">
        <f t="shared" si="5"/>
        <v>8.6956521739130432E-2</v>
      </c>
    </row>
    <row r="13" spans="1:28" x14ac:dyDescent="0.25">
      <c r="A13" s="309" t="s">
        <v>19</v>
      </c>
      <c r="B13" s="50">
        <v>263</v>
      </c>
      <c r="C13" s="149">
        <f t="shared" si="6"/>
        <v>234</v>
      </c>
      <c r="D13" s="549">
        <f t="shared" si="0"/>
        <v>0.88973384030418246</v>
      </c>
      <c r="E13" s="50">
        <v>192</v>
      </c>
      <c r="F13" s="551">
        <f t="shared" si="1"/>
        <v>0.82051282051282048</v>
      </c>
      <c r="G13" s="50">
        <v>42</v>
      </c>
      <c r="H13" s="551">
        <f t="shared" si="2"/>
        <v>0.17948717948717949</v>
      </c>
      <c r="I13" s="49">
        <v>86</v>
      </c>
      <c r="J13" s="313">
        <f t="shared" si="7"/>
        <v>63</v>
      </c>
      <c r="K13" s="553">
        <f t="shared" si="3"/>
        <v>0.73255813953488369</v>
      </c>
      <c r="L13" s="49">
        <v>53</v>
      </c>
      <c r="M13" s="554">
        <f t="shared" si="4"/>
        <v>0.84126984126984128</v>
      </c>
      <c r="N13" s="49">
        <v>10</v>
      </c>
      <c r="O13" s="555">
        <f t="shared" si="5"/>
        <v>0.15873015873015872</v>
      </c>
    </row>
    <row r="14" spans="1:28" x14ac:dyDescent="0.25">
      <c r="A14" s="309" t="s">
        <v>20</v>
      </c>
      <c r="B14" s="50">
        <v>302</v>
      </c>
      <c r="C14" s="149">
        <f t="shared" si="6"/>
        <v>149</v>
      </c>
      <c r="D14" s="549">
        <f t="shared" si="0"/>
        <v>0.49337748344370863</v>
      </c>
      <c r="E14" s="50">
        <v>131</v>
      </c>
      <c r="F14" s="551">
        <f t="shared" si="1"/>
        <v>0.87919463087248317</v>
      </c>
      <c r="G14" s="50">
        <v>18</v>
      </c>
      <c r="H14" s="551">
        <f t="shared" si="2"/>
        <v>0.12080536912751678</v>
      </c>
      <c r="I14" s="49">
        <v>83</v>
      </c>
      <c r="J14" s="313">
        <f t="shared" si="7"/>
        <v>27</v>
      </c>
      <c r="K14" s="553">
        <f t="shared" si="3"/>
        <v>0.3253012048192771</v>
      </c>
      <c r="L14" s="49">
        <v>25</v>
      </c>
      <c r="M14" s="554">
        <f t="shared" si="4"/>
        <v>0.92592592592592593</v>
      </c>
      <c r="N14" s="49">
        <v>2</v>
      </c>
      <c r="O14" s="555">
        <f t="shared" si="5"/>
        <v>7.407407407407407E-2</v>
      </c>
    </row>
    <row r="15" spans="1:28" x14ac:dyDescent="0.25">
      <c r="A15" s="309" t="s">
        <v>83</v>
      </c>
      <c r="B15" s="50">
        <v>194</v>
      </c>
      <c r="C15" s="149">
        <f t="shared" si="6"/>
        <v>130</v>
      </c>
      <c r="D15" s="549">
        <f t="shared" si="0"/>
        <v>0.67010309278350511</v>
      </c>
      <c r="E15" s="50">
        <v>114</v>
      </c>
      <c r="F15" s="551">
        <f t="shared" si="1"/>
        <v>0.87692307692307692</v>
      </c>
      <c r="G15" s="50">
        <v>16</v>
      </c>
      <c r="H15" s="551">
        <f t="shared" si="2"/>
        <v>0.12307692307692308</v>
      </c>
      <c r="I15" s="49">
        <v>47</v>
      </c>
      <c r="J15" s="313">
        <f t="shared" si="7"/>
        <v>36</v>
      </c>
      <c r="K15" s="553">
        <f t="shared" si="3"/>
        <v>0.76595744680851063</v>
      </c>
      <c r="L15" s="49">
        <v>30</v>
      </c>
      <c r="M15" s="554">
        <f t="shared" si="4"/>
        <v>0.83333333333333337</v>
      </c>
      <c r="N15" s="49">
        <v>6</v>
      </c>
      <c r="O15" s="555">
        <f t="shared" si="5"/>
        <v>0.16666666666666666</v>
      </c>
    </row>
    <row r="16" spans="1:28" x14ac:dyDescent="0.25">
      <c r="A16" s="309" t="s">
        <v>22</v>
      </c>
      <c r="B16" s="50">
        <v>369</v>
      </c>
      <c r="C16" s="149">
        <f t="shared" si="6"/>
        <v>145</v>
      </c>
      <c r="D16" s="549">
        <f t="shared" si="0"/>
        <v>0.39295392953929537</v>
      </c>
      <c r="E16" s="50">
        <v>114</v>
      </c>
      <c r="F16" s="551">
        <f t="shared" si="1"/>
        <v>0.78620689655172415</v>
      </c>
      <c r="G16" s="50">
        <v>31</v>
      </c>
      <c r="H16" s="551">
        <f t="shared" si="2"/>
        <v>0.21379310344827587</v>
      </c>
      <c r="I16" s="49">
        <v>127</v>
      </c>
      <c r="J16" s="313">
        <f t="shared" si="7"/>
        <v>29</v>
      </c>
      <c r="K16" s="553">
        <f t="shared" si="3"/>
        <v>0.2283464566929134</v>
      </c>
      <c r="L16" s="49">
        <v>25</v>
      </c>
      <c r="M16" s="554">
        <f t="shared" si="4"/>
        <v>0.86206896551724133</v>
      </c>
      <c r="N16" s="49">
        <v>4</v>
      </c>
      <c r="O16" s="555">
        <f t="shared" si="5"/>
        <v>0.13793103448275862</v>
      </c>
    </row>
    <row r="17" spans="1:21" x14ac:dyDescent="0.25">
      <c r="A17" s="309" t="s">
        <v>84</v>
      </c>
      <c r="B17" s="50">
        <v>236</v>
      </c>
      <c r="C17" s="149">
        <f t="shared" si="6"/>
        <v>162</v>
      </c>
      <c r="D17" s="549">
        <f t="shared" si="0"/>
        <v>0.68644067796610164</v>
      </c>
      <c r="E17" s="50">
        <v>139</v>
      </c>
      <c r="F17" s="551">
        <f t="shared" si="1"/>
        <v>0.85802469135802473</v>
      </c>
      <c r="G17" s="50">
        <v>23</v>
      </c>
      <c r="H17" s="551">
        <f t="shared" si="2"/>
        <v>0.1419753086419753</v>
      </c>
      <c r="I17" s="49">
        <v>61</v>
      </c>
      <c r="J17" s="313">
        <f t="shared" si="7"/>
        <v>28</v>
      </c>
      <c r="K17" s="553">
        <f t="shared" si="3"/>
        <v>0.45901639344262296</v>
      </c>
      <c r="L17" s="49">
        <v>22</v>
      </c>
      <c r="M17" s="554">
        <f t="shared" si="4"/>
        <v>0.7857142857142857</v>
      </c>
      <c r="N17" s="49">
        <v>6</v>
      </c>
      <c r="O17" s="555">
        <f t="shared" si="5"/>
        <v>0.21428571428571427</v>
      </c>
    </row>
    <row r="18" spans="1:21" x14ac:dyDescent="0.25">
      <c r="A18" s="309" t="s">
        <v>85</v>
      </c>
      <c r="B18" s="50">
        <v>110</v>
      </c>
      <c r="C18" s="149">
        <f t="shared" si="6"/>
        <v>94</v>
      </c>
      <c r="D18" s="549">
        <f t="shared" si="0"/>
        <v>0.8545454545454545</v>
      </c>
      <c r="E18" s="50">
        <v>81</v>
      </c>
      <c r="F18" s="551">
        <f t="shared" si="1"/>
        <v>0.86170212765957444</v>
      </c>
      <c r="G18" s="50">
        <v>13</v>
      </c>
      <c r="H18" s="551">
        <f t="shared" si="2"/>
        <v>0.13829787234042554</v>
      </c>
      <c r="I18" s="49">
        <v>29</v>
      </c>
      <c r="J18" s="313">
        <f t="shared" si="7"/>
        <v>26</v>
      </c>
      <c r="K18" s="553">
        <f t="shared" si="3"/>
        <v>0.89655172413793105</v>
      </c>
      <c r="L18" s="49">
        <v>21</v>
      </c>
      <c r="M18" s="554">
        <f t="shared" si="4"/>
        <v>0.80769230769230771</v>
      </c>
      <c r="N18" s="49">
        <v>5</v>
      </c>
      <c r="O18" s="555">
        <f t="shared" si="5"/>
        <v>0.19230769230769232</v>
      </c>
    </row>
    <row r="19" spans="1:21" x14ac:dyDescent="0.25">
      <c r="A19" s="309" t="s">
        <v>86</v>
      </c>
      <c r="B19" s="50">
        <v>165</v>
      </c>
      <c r="C19" s="149">
        <f t="shared" si="6"/>
        <v>107</v>
      </c>
      <c r="D19" s="549">
        <f t="shared" si="0"/>
        <v>0.64848484848484844</v>
      </c>
      <c r="E19" s="50">
        <v>82</v>
      </c>
      <c r="F19" s="551">
        <f t="shared" si="1"/>
        <v>0.76635514018691586</v>
      </c>
      <c r="G19" s="50">
        <v>25</v>
      </c>
      <c r="H19" s="551">
        <f t="shared" si="2"/>
        <v>0.23364485981308411</v>
      </c>
      <c r="I19" s="49">
        <v>41</v>
      </c>
      <c r="J19" s="313">
        <f t="shared" si="7"/>
        <v>21</v>
      </c>
      <c r="K19" s="553">
        <f t="shared" si="3"/>
        <v>0.51219512195121952</v>
      </c>
      <c r="L19" s="49">
        <v>18</v>
      </c>
      <c r="M19" s="554">
        <f t="shared" si="4"/>
        <v>0.8571428571428571</v>
      </c>
      <c r="N19" s="49">
        <v>3</v>
      </c>
      <c r="O19" s="555">
        <f t="shared" si="5"/>
        <v>0.14285714285714285</v>
      </c>
    </row>
    <row r="20" spans="1:21" x14ac:dyDescent="0.25">
      <c r="A20" s="309" t="s">
        <v>87</v>
      </c>
      <c r="B20" s="50">
        <v>351</v>
      </c>
      <c r="C20" s="149">
        <f t="shared" si="6"/>
        <v>233</v>
      </c>
      <c r="D20" s="549">
        <f t="shared" si="0"/>
        <v>0.66381766381766383</v>
      </c>
      <c r="E20" s="50">
        <v>203</v>
      </c>
      <c r="F20" s="551">
        <f t="shared" si="1"/>
        <v>0.871244635193133</v>
      </c>
      <c r="G20" s="50">
        <v>30</v>
      </c>
      <c r="H20" s="551">
        <f t="shared" si="2"/>
        <v>0.12875536480686695</v>
      </c>
      <c r="I20" s="49">
        <v>128</v>
      </c>
      <c r="J20" s="313">
        <f t="shared" si="7"/>
        <v>100</v>
      </c>
      <c r="K20" s="553">
        <f t="shared" si="3"/>
        <v>0.78125</v>
      </c>
      <c r="L20" s="49">
        <v>83</v>
      </c>
      <c r="M20" s="554">
        <f t="shared" si="4"/>
        <v>0.83</v>
      </c>
      <c r="N20" s="49">
        <v>17</v>
      </c>
      <c r="O20" s="555">
        <f t="shared" si="5"/>
        <v>0.17</v>
      </c>
    </row>
    <row r="21" spans="1:21" x14ac:dyDescent="0.25">
      <c r="A21" s="309" t="s">
        <v>27</v>
      </c>
      <c r="B21" s="50">
        <v>101</v>
      </c>
      <c r="C21" s="149">
        <f t="shared" si="6"/>
        <v>62</v>
      </c>
      <c r="D21" s="549">
        <f t="shared" si="0"/>
        <v>0.61386138613861385</v>
      </c>
      <c r="E21" s="50">
        <v>47</v>
      </c>
      <c r="F21" s="551">
        <f t="shared" si="1"/>
        <v>0.75806451612903225</v>
      </c>
      <c r="G21" s="50">
        <v>15</v>
      </c>
      <c r="H21" s="551">
        <f t="shared" si="2"/>
        <v>0.24193548387096775</v>
      </c>
      <c r="I21" s="49">
        <v>29</v>
      </c>
      <c r="J21" s="313">
        <f t="shared" si="7"/>
        <v>21</v>
      </c>
      <c r="K21" s="553">
        <f t="shared" si="3"/>
        <v>0.72413793103448276</v>
      </c>
      <c r="L21" s="49">
        <v>11</v>
      </c>
      <c r="M21" s="554">
        <f t="shared" si="4"/>
        <v>0.52380952380952384</v>
      </c>
      <c r="N21" s="49">
        <v>10</v>
      </c>
      <c r="O21" s="555">
        <f t="shared" si="5"/>
        <v>0.47619047619047616</v>
      </c>
    </row>
    <row r="22" spans="1:21" x14ac:dyDescent="0.25">
      <c r="A22" s="292" t="s">
        <v>99</v>
      </c>
      <c r="B22" s="161">
        <f>SUM(B9:B21)</f>
        <v>2838</v>
      </c>
      <c r="C22" s="161">
        <f>SUM(C9:C21)</f>
        <v>1897</v>
      </c>
      <c r="D22" s="550">
        <f t="shared" si="0"/>
        <v>0.6684284707540521</v>
      </c>
      <c r="E22" s="161">
        <f>SUM(E9:E21)</f>
        <v>1595</v>
      </c>
      <c r="F22" s="550">
        <f t="shared" si="1"/>
        <v>0.84080126515550868</v>
      </c>
      <c r="G22" s="161">
        <f>SUM(G9:G21)</f>
        <v>302</v>
      </c>
      <c r="H22" s="552">
        <f t="shared" si="2"/>
        <v>0.15919873484449129</v>
      </c>
      <c r="I22" s="161">
        <f>SUM(I9:I21)</f>
        <v>834</v>
      </c>
      <c r="J22" s="161">
        <f>SUM(J9:J21)</f>
        <v>512</v>
      </c>
      <c r="K22" s="550">
        <f t="shared" si="3"/>
        <v>0.61390887290167862</v>
      </c>
      <c r="L22" s="161">
        <f>SUM(L9:L21)</f>
        <v>429</v>
      </c>
      <c r="M22" s="550">
        <f t="shared" si="4"/>
        <v>0.837890625</v>
      </c>
      <c r="N22" s="161">
        <f>SUM(N9:N21)</f>
        <v>83</v>
      </c>
      <c r="O22" s="556">
        <f t="shared" si="5"/>
        <v>0.162109375</v>
      </c>
    </row>
    <row r="23" spans="1:21" s="223" customFormat="1" x14ac:dyDescent="0.25">
      <c r="A23" s="705" t="s">
        <v>490</v>
      </c>
      <c r="B23" s="705"/>
      <c r="C23" s="705"/>
    </row>
    <row r="24" spans="1:21" s="223" customFormat="1" x14ac:dyDescent="0.25">
      <c r="A24" s="310" t="s">
        <v>369</v>
      </c>
      <c r="B24" s="311"/>
      <c r="C24" s="311"/>
      <c r="Q24" s="233"/>
    </row>
    <row r="25" spans="1:21" s="223" customFormat="1" x14ac:dyDescent="0.25">
      <c r="Q25" s="230"/>
      <c r="R25" s="230"/>
      <c r="S25" s="230"/>
      <c r="T25" s="230"/>
      <c r="U25" s="230"/>
    </row>
    <row r="26" spans="1:21" s="223" customFormat="1" x14ac:dyDescent="0.25"/>
    <row r="27" spans="1:21" s="223" customFormat="1" x14ac:dyDescent="0.25">
      <c r="A27" s="690" t="s">
        <v>563</v>
      </c>
      <c r="B27" s="690"/>
      <c r="C27" s="690"/>
      <c r="D27" s="690"/>
      <c r="E27" s="690"/>
      <c r="F27" s="690"/>
      <c r="G27" s="690"/>
      <c r="H27" s="690"/>
      <c r="I27" s="690"/>
      <c r="J27" s="690"/>
      <c r="K27" s="690"/>
      <c r="L27" s="690"/>
      <c r="M27" s="690"/>
      <c r="N27" s="690"/>
      <c r="O27" s="690"/>
    </row>
    <row r="28" spans="1:21" s="223" customFormat="1" x14ac:dyDescent="0.25">
      <c r="A28" s="690"/>
      <c r="B28" s="690"/>
      <c r="C28" s="690"/>
      <c r="D28" s="690"/>
      <c r="E28" s="690"/>
      <c r="F28" s="690"/>
      <c r="G28" s="690"/>
      <c r="H28" s="690"/>
      <c r="I28" s="690"/>
      <c r="J28" s="690"/>
      <c r="K28" s="690"/>
      <c r="L28" s="690"/>
      <c r="M28" s="690"/>
      <c r="N28" s="690"/>
      <c r="O28" s="690"/>
    </row>
    <row r="29" spans="1:21" s="223" customFormat="1" x14ac:dyDescent="0.25">
      <c r="A29" s="369"/>
      <c r="B29" s="369"/>
      <c r="C29" s="369"/>
      <c r="D29" s="369"/>
      <c r="E29" s="369"/>
      <c r="F29" s="369"/>
      <c r="G29" s="369"/>
      <c r="H29" s="369"/>
      <c r="I29" s="369"/>
      <c r="J29" s="369"/>
      <c r="K29" s="369"/>
      <c r="L29" s="369"/>
      <c r="M29" s="369"/>
      <c r="N29" s="369"/>
      <c r="O29" s="369"/>
    </row>
    <row r="30" spans="1:21" s="223" customFormat="1" x14ac:dyDescent="0.25">
      <c r="A30" s="699" t="s">
        <v>160</v>
      </c>
      <c r="B30" s="709" t="s">
        <v>77</v>
      </c>
      <c r="C30" s="709"/>
      <c r="D30" s="709"/>
      <c r="E30" s="709"/>
      <c r="F30" s="709"/>
      <c r="G30" s="709"/>
      <c r="H30" s="709"/>
      <c r="I30" s="709">
        <v>2021</v>
      </c>
      <c r="J30" s="709"/>
      <c r="K30" s="709"/>
      <c r="L30" s="709"/>
      <c r="M30" s="709"/>
      <c r="N30" s="709"/>
      <c r="O30" s="712"/>
    </row>
    <row r="31" spans="1:21" s="223" customFormat="1" ht="24" x14ac:dyDescent="0.25">
      <c r="A31" s="716"/>
      <c r="B31" s="370" t="s">
        <v>187</v>
      </c>
      <c r="C31" s="713" t="s">
        <v>371</v>
      </c>
      <c r="D31" s="713"/>
      <c r="E31" s="713" t="s">
        <v>189</v>
      </c>
      <c r="F31" s="713"/>
      <c r="G31" s="713" t="s">
        <v>188</v>
      </c>
      <c r="H31" s="713"/>
      <c r="I31" s="370" t="s">
        <v>187</v>
      </c>
      <c r="J31" s="713" t="s">
        <v>371</v>
      </c>
      <c r="K31" s="713"/>
      <c r="L31" s="713" t="s">
        <v>189</v>
      </c>
      <c r="M31" s="713"/>
      <c r="N31" s="713" t="s">
        <v>188</v>
      </c>
      <c r="O31" s="714"/>
    </row>
    <row r="32" spans="1:21" s="223" customFormat="1" x14ac:dyDescent="0.25">
      <c r="A32" s="700"/>
      <c r="B32" s="157" t="s">
        <v>8</v>
      </c>
      <c r="C32" s="157" t="s">
        <v>9</v>
      </c>
      <c r="D32" s="157" t="s">
        <v>75</v>
      </c>
      <c r="E32" s="157" t="s">
        <v>9</v>
      </c>
      <c r="F32" s="157" t="s">
        <v>75</v>
      </c>
      <c r="G32" s="157" t="s">
        <v>9</v>
      </c>
      <c r="H32" s="157" t="s">
        <v>75</v>
      </c>
      <c r="I32" s="157" t="s">
        <v>8</v>
      </c>
      <c r="J32" s="157" t="s">
        <v>9</v>
      </c>
      <c r="K32" s="157" t="s">
        <v>75</v>
      </c>
      <c r="L32" s="157" t="s">
        <v>9</v>
      </c>
      <c r="M32" s="157" t="s">
        <v>75</v>
      </c>
      <c r="N32" s="157" t="s">
        <v>9</v>
      </c>
      <c r="O32" s="315" t="s">
        <v>75</v>
      </c>
    </row>
    <row r="33" spans="1:15" s="223" customFormat="1" x14ac:dyDescent="0.25">
      <c r="A33" s="309" t="s">
        <v>12</v>
      </c>
      <c r="B33" s="50">
        <v>148</v>
      </c>
      <c r="C33" s="149">
        <f t="shared" ref="C33:C45" si="8">SUM(E33+G33)</f>
        <v>146</v>
      </c>
      <c r="D33" s="549">
        <f t="shared" ref="D33:D46" si="9">C33/B33</f>
        <v>0.98648648648648651</v>
      </c>
      <c r="E33" s="50">
        <v>145</v>
      </c>
      <c r="F33" s="551">
        <f t="shared" ref="F33:F46" si="10">E33/C33</f>
        <v>0.99315068493150682</v>
      </c>
      <c r="G33" s="50">
        <v>1</v>
      </c>
      <c r="H33" s="551">
        <f t="shared" ref="H33:H46" si="11">G33/C33</f>
        <v>6.8493150684931503E-3</v>
      </c>
      <c r="I33" s="49">
        <v>42</v>
      </c>
      <c r="J33" s="313">
        <f t="shared" ref="J33:J45" si="12">SUM(L33+N33)</f>
        <v>42</v>
      </c>
      <c r="K33" s="553">
        <f t="shared" ref="K33:K46" si="13">J33/I33</f>
        <v>1</v>
      </c>
      <c r="L33" s="49">
        <v>41</v>
      </c>
      <c r="M33" s="554">
        <f t="shared" ref="M33:M46" si="14">L33/J33</f>
        <v>0.97619047619047616</v>
      </c>
      <c r="N33" s="49">
        <v>1</v>
      </c>
      <c r="O33" s="555">
        <f t="shared" ref="O33:O46" si="15">N33/J33</f>
        <v>2.3809523809523808E-2</v>
      </c>
    </row>
    <row r="34" spans="1:15" s="223" customFormat="1" x14ac:dyDescent="0.25">
      <c r="A34" s="309" t="s">
        <v>14</v>
      </c>
      <c r="B34" s="50">
        <v>183</v>
      </c>
      <c r="C34" s="149">
        <f t="shared" si="8"/>
        <v>164</v>
      </c>
      <c r="D34" s="549">
        <f t="shared" si="9"/>
        <v>0.89617486338797814</v>
      </c>
      <c r="E34" s="50">
        <v>164</v>
      </c>
      <c r="F34" s="551">
        <f t="shared" si="10"/>
        <v>1</v>
      </c>
      <c r="G34" s="50">
        <v>0</v>
      </c>
      <c r="H34" s="551">
        <f t="shared" si="11"/>
        <v>0</v>
      </c>
      <c r="I34" s="49">
        <v>52</v>
      </c>
      <c r="J34" s="313">
        <f t="shared" si="12"/>
        <v>52</v>
      </c>
      <c r="K34" s="553">
        <f t="shared" si="13"/>
        <v>1</v>
      </c>
      <c r="L34" s="49">
        <v>52</v>
      </c>
      <c r="M34" s="554">
        <f t="shared" si="14"/>
        <v>1</v>
      </c>
      <c r="N34" s="49">
        <v>0</v>
      </c>
      <c r="O34" s="555">
        <f t="shared" si="15"/>
        <v>0</v>
      </c>
    </row>
    <row r="35" spans="1:15" s="223" customFormat="1" x14ac:dyDescent="0.25">
      <c r="A35" s="309" t="s">
        <v>16</v>
      </c>
      <c r="B35" s="50">
        <v>210</v>
      </c>
      <c r="C35" s="149">
        <f t="shared" si="8"/>
        <v>185</v>
      </c>
      <c r="D35" s="549">
        <f t="shared" si="9"/>
        <v>0.88095238095238093</v>
      </c>
      <c r="E35" s="50">
        <v>183</v>
      </c>
      <c r="F35" s="551">
        <f t="shared" si="10"/>
        <v>0.98918918918918919</v>
      </c>
      <c r="G35" s="50">
        <v>2</v>
      </c>
      <c r="H35" s="551">
        <f t="shared" si="11"/>
        <v>1.0810810810810811E-2</v>
      </c>
      <c r="I35" s="49">
        <v>57</v>
      </c>
      <c r="J35" s="313">
        <f t="shared" si="12"/>
        <v>54</v>
      </c>
      <c r="K35" s="553">
        <f t="shared" si="13"/>
        <v>0.94736842105263153</v>
      </c>
      <c r="L35" s="49">
        <v>54</v>
      </c>
      <c r="M35" s="554">
        <f t="shared" si="14"/>
        <v>1</v>
      </c>
      <c r="N35" s="49">
        <v>0</v>
      </c>
      <c r="O35" s="555">
        <f t="shared" si="15"/>
        <v>0</v>
      </c>
    </row>
    <row r="36" spans="1:15" s="223" customFormat="1" x14ac:dyDescent="0.25">
      <c r="A36" s="309" t="s">
        <v>18</v>
      </c>
      <c r="B36" s="50">
        <v>206</v>
      </c>
      <c r="C36" s="149">
        <f t="shared" si="8"/>
        <v>176</v>
      </c>
      <c r="D36" s="549">
        <f t="shared" si="9"/>
        <v>0.85436893203883491</v>
      </c>
      <c r="E36" s="50">
        <v>175</v>
      </c>
      <c r="F36" s="551">
        <f t="shared" si="10"/>
        <v>0.99431818181818177</v>
      </c>
      <c r="G36" s="50">
        <v>1</v>
      </c>
      <c r="H36" s="551">
        <f t="shared" si="11"/>
        <v>5.681818181818182E-3</v>
      </c>
      <c r="I36" s="49">
        <v>52</v>
      </c>
      <c r="J36" s="313">
        <f t="shared" si="12"/>
        <v>51</v>
      </c>
      <c r="K36" s="553">
        <f t="shared" si="13"/>
        <v>0.98076923076923073</v>
      </c>
      <c r="L36" s="49">
        <v>51</v>
      </c>
      <c r="M36" s="554">
        <f t="shared" si="14"/>
        <v>1</v>
      </c>
      <c r="N36" s="49">
        <v>0</v>
      </c>
      <c r="O36" s="555">
        <f t="shared" si="15"/>
        <v>0</v>
      </c>
    </row>
    <row r="37" spans="1:15" s="223" customFormat="1" x14ac:dyDescent="0.25">
      <c r="A37" s="309" t="s">
        <v>19</v>
      </c>
      <c r="B37" s="50">
        <v>263</v>
      </c>
      <c r="C37" s="149">
        <f t="shared" si="8"/>
        <v>259</v>
      </c>
      <c r="D37" s="549">
        <f t="shared" si="9"/>
        <v>0.98479087452471481</v>
      </c>
      <c r="E37" s="50">
        <v>259</v>
      </c>
      <c r="F37" s="551">
        <f t="shared" si="10"/>
        <v>1</v>
      </c>
      <c r="G37" s="50">
        <v>0</v>
      </c>
      <c r="H37" s="551">
        <f t="shared" si="11"/>
        <v>0</v>
      </c>
      <c r="I37" s="49">
        <v>86</v>
      </c>
      <c r="J37" s="313">
        <f t="shared" si="12"/>
        <v>82</v>
      </c>
      <c r="K37" s="553">
        <f t="shared" si="13"/>
        <v>0.95348837209302328</v>
      </c>
      <c r="L37" s="49">
        <v>82</v>
      </c>
      <c r="M37" s="554">
        <f t="shared" si="14"/>
        <v>1</v>
      </c>
      <c r="N37" s="49">
        <v>0</v>
      </c>
      <c r="O37" s="555">
        <f t="shared" si="15"/>
        <v>0</v>
      </c>
    </row>
    <row r="38" spans="1:15" s="223" customFormat="1" x14ac:dyDescent="0.25">
      <c r="A38" s="309" t="s">
        <v>20</v>
      </c>
      <c r="B38" s="50">
        <v>302</v>
      </c>
      <c r="C38" s="149">
        <f t="shared" si="8"/>
        <v>291</v>
      </c>
      <c r="D38" s="549">
        <f t="shared" si="9"/>
        <v>0.96357615894039739</v>
      </c>
      <c r="E38" s="50">
        <v>256</v>
      </c>
      <c r="F38" s="551">
        <f t="shared" si="10"/>
        <v>0.8797250859106529</v>
      </c>
      <c r="G38" s="50">
        <v>35</v>
      </c>
      <c r="H38" s="551">
        <f t="shared" si="11"/>
        <v>0.12027491408934708</v>
      </c>
      <c r="I38" s="49">
        <v>83</v>
      </c>
      <c r="J38" s="313">
        <f t="shared" si="12"/>
        <v>81</v>
      </c>
      <c r="K38" s="553">
        <f t="shared" si="13"/>
        <v>0.97590361445783136</v>
      </c>
      <c r="L38" s="49">
        <v>64</v>
      </c>
      <c r="M38" s="554">
        <f t="shared" si="14"/>
        <v>0.79012345679012341</v>
      </c>
      <c r="N38" s="49">
        <v>17</v>
      </c>
      <c r="O38" s="555">
        <f t="shared" si="15"/>
        <v>0.20987654320987653</v>
      </c>
    </row>
    <row r="39" spans="1:15" s="223" customFormat="1" x14ac:dyDescent="0.25">
      <c r="A39" s="309" t="s">
        <v>83</v>
      </c>
      <c r="B39" s="50">
        <v>194</v>
      </c>
      <c r="C39" s="149">
        <f t="shared" si="8"/>
        <v>189</v>
      </c>
      <c r="D39" s="549">
        <f t="shared" si="9"/>
        <v>0.97422680412371132</v>
      </c>
      <c r="E39" s="50">
        <v>188</v>
      </c>
      <c r="F39" s="551">
        <f t="shared" si="10"/>
        <v>0.99470899470899465</v>
      </c>
      <c r="G39" s="50">
        <v>1</v>
      </c>
      <c r="H39" s="551">
        <f t="shared" si="11"/>
        <v>5.2910052910052907E-3</v>
      </c>
      <c r="I39" s="49">
        <v>47</v>
      </c>
      <c r="J39" s="313">
        <f t="shared" si="12"/>
        <v>43</v>
      </c>
      <c r="K39" s="553">
        <f t="shared" si="13"/>
        <v>0.91489361702127658</v>
      </c>
      <c r="L39" s="49">
        <v>43</v>
      </c>
      <c r="M39" s="554">
        <f t="shared" si="14"/>
        <v>1</v>
      </c>
      <c r="N39" s="49">
        <v>0</v>
      </c>
      <c r="O39" s="555">
        <f t="shared" si="15"/>
        <v>0</v>
      </c>
    </row>
    <row r="40" spans="1:15" s="223" customFormat="1" x14ac:dyDescent="0.25">
      <c r="A40" s="309" t="s">
        <v>22</v>
      </c>
      <c r="B40" s="50">
        <v>369</v>
      </c>
      <c r="C40" s="149">
        <f t="shared" si="8"/>
        <v>153</v>
      </c>
      <c r="D40" s="549">
        <f t="shared" si="9"/>
        <v>0.41463414634146339</v>
      </c>
      <c r="E40" s="50">
        <v>136</v>
      </c>
      <c r="F40" s="551">
        <f t="shared" si="10"/>
        <v>0.88888888888888884</v>
      </c>
      <c r="G40" s="50">
        <v>17</v>
      </c>
      <c r="H40" s="551">
        <f t="shared" si="11"/>
        <v>0.1111111111111111</v>
      </c>
      <c r="I40" s="49">
        <v>127</v>
      </c>
      <c r="J40" s="313">
        <f t="shared" si="12"/>
        <v>103</v>
      </c>
      <c r="K40" s="553">
        <f t="shared" si="13"/>
        <v>0.8110236220472441</v>
      </c>
      <c r="L40" s="49">
        <v>97</v>
      </c>
      <c r="M40" s="554">
        <f t="shared" si="14"/>
        <v>0.94174757281553401</v>
      </c>
      <c r="N40" s="49">
        <v>6</v>
      </c>
      <c r="O40" s="555">
        <f t="shared" si="15"/>
        <v>5.8252427184466021E-2</v>
      </c>
    </row>
    <row r="41" spans="1:15" s="223" customFormat="1" x14ac:dyDescent="0.25">
      <c r="A41" s="309" t="s">
        <v>84</v>
      </c>
      <c r="B41" s="50">
        <v>236</v>
      </c>
      <c r="C41" s="149">
        <f t="shared" si="8"/>
        <v>228</v>
      </c>
      <c r="D41" s="549">
        <f t="shared" si="9"/>
        <v>0.96610169491525422</v>
      </c>
      <c r="E41" s="50">
        <v>208</v>
      </c>
      <c r="F41" s="551">
        <f t="shared" si="10"/>
        <v>0.91228070175438591</v>
      </c>
      <c r="G41" s="50">
        <v>20</v>
      </c>
      <c r="H41" s="551">
        <f t="shared" si="11"/>
        <v>8.771929824561403E-2</v>
      </c>
      <c r="I41" s="49">
        <v>61</v>
      </c>
      <c r="J41" s="313">
        <f t="shared" si="12"/>
        <v>58</v>
      </c>
      <c r="K41" s="553">
        <f t="shared" si="13"/>
        <v>0.95081967213114749</v>
      </c>
      <c r="L41" s="49">
        <v>53</v>
      </c>
      <c r="M41" s="554">
        <f t="shared" si="14"/>
        <v>0.91379310344827591</v>
      </c>
      <c r="N41" s="49">
        <v>5</v>
      </c>
      <c r="O41" s="555">
        <f t="shared" si="15"/>
        <v>8.6206896551724144E-2</v>
      </c>
    </row>
    <row r="42" spans="1:15" s="223" customFormat="1" x14ac:dyDescent="0.25">
      <c r="A42" s="309" t="s">
        <v>85</v>
      </c>
      <c r="B42" s="50">
        <v>110</v>
      </c>
      <c r="C42" s="149">
        <f t="shared" si="8"/>
        <v>107</v>
      </c>
      <c r="D42" s="549">
        <f t="shared" si="9"/>
        <v>0.97272727272727277</v>
      </c>
      <c r="E42" s="50">
        <v>106</v>
      </c>
      <c r="F42" s="551">
        <f t="shared" si="10"/>
        <v>0.99065420560747663</v>
      </c>
      <c r="G42" s="50">
        <v>1</v>
      </c>
      <c r="H42" s="551">
        <f t="shared" si="11"/>
        <v>9.3457943925233638E-3</v>
      </c>
      <c r="I42" s="49">
        <v>29</v>
      </c>
      <c r="J42" s="313">
        <f t="shared" si="12"/>
        <v>28</v>
      </c>
      <c r="K42" s="553">
        <f t="shared" si="13"/>
        <v>0.96551724137931039</v>
      </c>
      <c r="L42" s="49">
        <v>28</v>
      </c>
      <c r="M42" s="554">
        <f t="shared" si="14"/>
        <v>1</v>
      </c>
      <c r="N42" s="49">
        <v>0</v>
      </c>
      <c r="O42" s="555">
        <f t="shared" si="15"/>
        <v>0</v>
      </c>
    </row>
    <row r="43" spans="1:15" s="223" customFormat="1" x14ac:dyDescent="0.25">
      <c r="A43" s="309" t="s">
        <v>86</v>
      </c>
      <c r="B43" s="50">
        <v>165</v>
      </c>
      <c r="C43" s="149">
        <f t="shared" si="8"/>
        <v>137</v>
      </c>
      <c r="D43" s="549">
        <f t="shared" si="9"/>
        <v>0.83030303030303032</v>
      </c>
      <c r="E43" s="50">
        <v>134</v>
      </c>
      <c r="F43" s="551">
        <f t="shared" si="10"/>
        <v>0.97810218978102192</v>
      </c>
      <c r="G43" s="50">
        <v>3</v>
      </c>
      <c r="H43" s="551">
        <f t="shared" si="11"/>
        <v>2.1897810218978103E-2</v>
      </c>
      <c r="I43" s="49">
        <v>41</v>
      </c>
      <c r="J43" s="313">
        <f t="shared" si="12"/>
        <v>22</v>
      </c>
      <c r="K43" s="553">
        <f t="shared" si="13"/>
        <v>0.53658536585365857</v>
      </c>
      <c r="L43" s="49">
        <v>22</v>
      </c>
      <c r="M43" s="554">
        <f t="shared" si="14"/>
        <v>1</v>
      </c>
      <c r="N43" s="49">
        <v>0</v>
      </c>
      <c r="O43" s="555">
        <f t="shared" si="15"/>
        <v>0</v>
      </c>
    </row>
    <row r="44" spans="1:15" s="223" customFormat="1" x14ac:dyDescent="0.25">
      <c r="A44" s="309" t="s">
        <v>87</v>
      </c>
      <c r="B44" s="50">
        <v>351</v>
      </c>
      <c r="C44" s="149">
        <f t="shared" si="8"/>
        <v>347</v>
      </c>
      <c r="D44" s="549">
        <f t="shared" si="9"/>
        <v>0.98860398860398857</v>
      </c>
      <c r="E44" s="50">
        <v>328</v>
      </c>
      <c r="F44" s="551">
        <f t="shared" si="10"/>
        <v>0.94524495677233433</v>
      </c>
      <c r="G44" s="50">
        <v>19</v>
      </c>
      <c r="H44" s="551">
        <f t="shared" si="11"/>
        <v>5.4755043227665709E-2</v>
      </c>
      <c r="I44" s="49">
        <v>128</v>
      </c>
      <c r="J44" s="313">
        <f t="shared" si="12"/>
        <v>127</v>
      </c>
      <c r="K44" s="553">
        <f t="shared" si="13"/>
        <v>0.9921875</v>
      </c>
      <c r="L44" s="49">
        <v>120</v>
      </c>
      <c r="M44" s="554">
        <f t="shared" si="14"/>
        <v>0.94488188976377951</v>
      </c>
      <c r="N44" s="49">
        <v>7</v>
      </c>
      <c r="O44" s="555">
        <f t="shared" si="15"/>
        <v>5.5118110236220472E-2</v>
      </c>
    </row>
    <row r="45" spans="1:15" s="223" customFormat="1" x14ac:dyDescent="0.25">
      <c r="A45" s="309" t="s">
        <v>27</v>
      </c>
      <c r="B45" s="50">
        <v>101</v>
      </c>
      <c r="C45" s="149">
        <f t="shared" si="8"/>
        <v>65</v>
      </c>
      <c r="D45" s="549">
        <f t="shared" si="9"/>
        <v>0.64356435643564358</v>
      </c>
      <c r="E45" s="50">
        <v>53</v>
      </c>
      <c r="F45" s="551">
        <f t="shared" si="10"/>
        <v>0.81538461538461537</v>
      </c>
      <c r="G45" s="50">
        <v>12</v>
      </c>
      <c r="H45" s="551">
        <f t="shared" si="11"/>
        <v>0.18461538461538463</v>
      </c>
      <c r="I45" s="49">
        <v>29</v>
      </c>
      <c r="J45" s="313">
        <f t="shared" si="12"/>
        <v>29</v>
      </c>
      <c r="K45" s="553">
        <f t="shared" si="13"/>
        <v>1</v>
      </c>
      <c r="L45" s="49">
        <v>25</v>
      </c>
      <c r="M45" s="554">
        <f t="shared" si="14"/>
        <v>0.86206896551724133</v>
      </c>
      <c r="N45" s="49">
        <v>4</v>
      </c>
      <c r="O45" s="555">
        <f t="shared" si="15"/>
        <v>0.13793103448275862</v>
      </c>
    </row>
    <row r="46" spans="1:15" s="223" customFormat="1" x14ac:dyDescent="0.25">
      <c r="A46" s="371" t="s">
        <v>99</v>
      </c>
      <c r="B46" s="161">
        <f>SUM(B33:B45)</f>
        <v>2838</v>
      </c>
      <c r="C46" s="161">
        <f>SUM(C33:C45)</f>
        <v>2447</v>
      </c>
      <c r="D46" s="550">
        <f t="shared" si="9"/>
        <v>0.86222692036645521</v>
      </c>
      <c r="E46" s="161">
        <f>SUM(E33:E45)</f>
        <v>2335</v>
      </c>
      <c r="F46" s="550">
        <f t="shared" si="10"/>
        <v>0.95422966898242745</v>
      </c>
      <c r="G46" s="161">
        <f>SUM(G33:G45)</f>
        <v>112</v>
      </c>
      <c r="H46" s="552">
        <f t="shared" si="11"/>
        <v>4.5770331017572538E-2</v>
      </c>
      <c r="I46" s="161">
        <f>SUM(I33:I45)</f>
        <v>834</v>
      </c>
      <c r="J46" s="161">
        <f>SUM(J33:J45)</f>
        <v>772</v>
      </c>
      <c r="K46" s="550">
        <f t="shared" si="13"/>
        <v>0.92565947242206237</v>
      </c>
      <c r="L46" s="161">
        <f>SUM(L33:L45)</f>
        <v>732</v>
      </c>
      <c r="M46" s="550">
        <f t="shared" si="14"/>
        <v>0.94818652849740936</v>
      </c>
      <c r="N46" s="161">
        <f>SUM(N33:N45)</f>
        <v>40</v>
      </c>
      <c r="O46" s="556">
        <f t="shared" si="15"/>
        <v>5.181347150259067E-2</v>
      </c>
    </row>
    <row r="47" spans="1:15" s="223" customFormat="1" x14ac:dyDescent="0.25">
      <c r="A47" s="705" t="s">
        <v>490</v>
      </c>
      <c r="B47" s="705"/>
      <c r="C47" s="705"/>
    </row>
    <row r="48" spans="1:15" s="223" customFormat="1" x14ac:dyDescent="0.25">
      <c r="A48" s="310" t="s">
        <v>372</v>
      </c>
      <c r="B48" s="311"/>
      <c r="C48" s="311"/>
    </row>
    <row r="49" s="223" customFormat="1" x14ac:dyDescent="0.25"/>
    <row r="50" s="223" customFormat="1" x14ac:dyDescent="0.25"/>
    <row r="51" s="223" customFormat="1" x14ac:dyDescent="0.25"/>
    <row r="52" s="223" customFormat="1" x14ac:dyDescent="0.25"/>
    <row r="53" s="223" customFormat="1" x14ac:dyDescent="0.25"/>
    <row r="54" s="223" customFormat="1" x14ac:dyDescent="0.25"/>
    <row r="55" s="223" customFormat="1" x14ac:dyDescent="0.25"/>
    <row r="56" s="223" customFormat="1" x14ac:dyDescent="0.25"/>
    <row r="57" s="223" customFormat="1" x14ac:dyDescent="0.25"/>
    <row r="58" s="223" customFormat="1" x14ac:dyDescent="0.25"/>
    <row r="59" s="223" customFormat="1" x14ac:dyDescent="0.25"/>
    <row r="60" s="223" customFormat="1" x14ac:dyDescent="0.25"/>
    <row r="61" s="223" customFormat="1" x14ac:dyDescent="0.25"/>
    <row r="62" s="223" customFormat="1" x14ac:dyDescent="0.25"/>
    <row r="63" s="223" customFormat="1" x14ac:dyDescent="0.25"/>
  </sheetData>
  <mergeCells count="22">
    <mergeCell ref="A47:C47"/>
    <mergeCell ref="E31:F31"/>
    <mergeCell ref="G31:H31"/>
    <mergeCell ref="J31:K31"/>
    <mergeCell ref="L31:M31"/>
    <mergeCell ref="N31:O31"/>
    <mergeCell ref="A27:O28"/>
    <mergeCell ref="A30:A32"/>
    <mergeCell ref="B30:H30"/>
    <mergeCell ref="I30:O30"/>
    <mergeCell ref="C31:D31"/>
    <mergeCell ref="A3:O4"/>
    <mergeCell ref="A23:C23"/>
    <mergeCell ref="A6:A8"/>
    <mergeCell ref="B6:H6"/>
    <mergeCell ref="I6:O6"/>
    <mergeCell ref="C7:D7"/>
    <mergeCell ref="E7:F7"/>
    <mergeCell ref="G7:H7"/>
    <mergeCell ref="J7:K7"/>
    <mergeCell ref="L7:M7"/>
    <mergeCell ref="N7:O7"/>
  </mergeCells>
  <hyperlinks>
    <hyperlink ref="A1" location="TOC!A1" display="TOC"/>
  </hyperlinks>
  <pageMargins left="0.70866141732283472" right="0.70866141732283472" top="0.74803149606299213" bottom="0.74803149606299213" header="0.31496062992125984" footer="0.31496062992125984"/>
  <pageSetup paperSize="9" scale="68" orientation="landscape" r:id="rId1"/>
  <headerFooter>
    <oddHeader>&amp;C&amp;F</oddHeader>
    <oddFooter>&amp;C&amp;A
Page &amp;P of &amp;N</oddFooter>
  </headerFooter>
  <colBreaks count="1" manualBreakCount="1">
    <brk id="1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85"/>
  <sheetViews>
    <sheetView zoomScale="115" zoomScaleNormal="115" workbookViewId="0"/>
  </sheetViews>
  <sheetFormatPr defaultRowHeight="15" x14ac:dyDescent="0.25"/>
  <cols>
    <col min="1" max="2" width="15.7109375" customWidth="1"/>
    <col min="3" max="11" width="10.7109375" customWidth="1"/>
    <col min="12" max="12" width="20.7109375" customWidth="1"/>
    <col min="13" max="13" width="10.7109375" customWidth="1"/>
  </cols>
  <sheetData>
    <row r="1" spans="1:22" s="223" customFormat="1" x14ac:dyDescent="0.25">
      <c r="A1" s="222" t="s">
        <v>74</v>
      </c>
    </row>
    <row r="2" spans="1:22" s="223" customFormat="1" x14ac:dyDescent="0.25">
      <c r="A2" s="222"/>
    </row>
    <row r="3" spans="1:22" s="223" customFormat="1" x14ac:dyDescent="0.25">
      <c r="A3" s="690" t="s">
        <v>559</v>
      </c>
      <c r="B3" s="690"/>
      <c r="C3" s="690"/>
      <c r="D3" s="690"/>
      <c r="E3" s="690"/>
      <c r="F3" s="690"/>
      <c r="G3" s="690"/>
      <c r="H3" s="690"/>
      <c r="I3" s="690"/>
      <c r="J3" s="690"/>
      <c r="K3" s="690"/>
      <c r="L3" s="690"/>
      <c r="M3" s="690"/>
      <c r="N3" s="690"/>
      <c r="P3" s="222"/>
    </row>
    <row r="4" spans="1:22" s="223" customFormat="1" x14ac:dyDescent="0.25">
      <c r="A4" s="249"/>
      <c r="B4" s="249"/>
      <c r="C4" s="249"/>
      <c r="D4" s="249"/>
      <c r="E4" s="249"/>
      <c r="F4" s="249"/>
      <c r="G4" s="249"/>
      <c r="H4" s="249"/>
      <c r="I4" s="249"/>
      <c r="J4" s="249"/>
      <c r="K4" s="249"/>
      <c r="L4" s="249"/>
      <c r="M4" s="249"/>
      <c r="N4" s="249"/>
      <c r="P4" s="222"/>
    </row>
    <row r="5" spans="1:22" ht="15" customHeight="1" x14ac:dyDescent="0.25">
      <c r="A5" s="718" t="s">
        <v>102</v>
      </c>
      <c r="B5" s="432" t="s">
        <v>42</v>
      </c>
      <c r="C5" s="697" t="s">
        <v>43</v>
      </c>
      <c r="D5" s="697"/>
      <c r="E5" s="694" t="s">
        <v>44</v>
      </c>
      <c r="F5" s="694"/>
      <c r="G5" s="430" t="s">
        <v>5</v>
      </c>
      <c r="H5" s="694" t="s">
        <v>45</v>
      </c>
      <c r="I5" s="694"/>
      <c r="J5" s="694" t="s">
        <v>46</v>
      </c>
      <c r="K5" s="694"/>
      <c r="L5" s="723" t="s">
        <v>550</v>
      </c>
      <c r="M5" s="223"/>
      <c r="N5" s="223"/>
      <c r="O5" s="223"/>
      <c r="P5" s="223"/>
      <c r="Q5" s="223"/>
      <c r="R5" s="223"/>
      <c r="S5" s="223"/>
      <c r="T5" s="223"/>
      <c r="U5" s="223"/>
      <c r="V5" s="223"/>
    </row>
    <row r="6" spans="1:22" x14ac:dyDescent="0.25">
      <c r="A6" s="719"/>
      <c r="B6" s="436" t="s">
        <v>34</v>
      </c>
      <c r="C6" s="717"/>
      <c r="D6" s="717"/>
      <c r="E6" s="695"/>
      <c r="F6" s="695"/>
      <c r="G6" s="431" t="s">
        <v>47</v>
      </c>
      <c r="H6" s="695"/>
      <c r="I6" s="695"/>
      <c r="J6" s="695"/>
      <c r="K6" s="695"/>
      <c r="L6" s="724"/>
      <c r="M6" s="223"/>
      <c r="N6" s="353"/>
      <c r="O6" s="223"/>
      <c r="P6" s="223"/>
      <c r="Q6" s="223"/>
      <c r="R6" s="223"/>
      <c r="S6" s="223"/>
      <c r="T6" s="223"/>
      <c r="U6" s="223"/>
      <c r="V6" s="223"/>
    </row>
    <row r="7" spans="1:22" x14ac:dyDescent="0.25">
      <c r="A7" s="720"/>
      <c r="B7" s="7" t="s">
        <v>8</v>
      </c>
      <c r="C7" s="7" t="s">
        <v>9</v>
      </c>
      <c r="D7" s="7" t="s">
        <v>10</v>
      </c>
      <c r="E7" s="8" t="s">
        <v>9</v>
      </c>
      <c r="F7" s="8" t="s">
        <v>10</v>
      </c>
      <c r="G7" s="8" t="s">
        <v>10</v>
      </c>
      <c r="H7" s="8" t="s">
        <v>9</v>
      </c>
      <c r="I7" s="8" t="s">
        <v>10</v>
      </c>
      <c r="J7" s="8" t="s">
        <v>9</v>
      </c>
      <c r="K7" s="8" t="s">
        <v>10</v>
      </c>
      <c r="L7" s="725"/>
      <c r="M7" s="223"/>
      <c r="N7" s="354"/>
      <c r="O7" s="223"/>
      <c r="P7" s="223"/>
      <c r="Q7" s="223"/>
      <c r="R7" s="223"/>
      <c r="S7" s="223"/>
      <c r="T7" s="223"/>
      <c r="U7" s="223"/>
      <c r="V7" s="223"/>
    </row>
    <row r="8" spans="1:22" x14ac:dyDescent="0.25">
      <c r="A8" s="167" t="s">
        <v>12</v>
      </c>
      <c r="B8" s="50">
        <v>189</v>
      </c>
      <c r="C8" s="60">
        <v>182</v>
      </c>
      <c r="D8" s="442">
        <f t="shared" ref="D8:D21" si="0">C8/B8</f>
        <v>0.96296296296296291</v>
      </c>
      <c r="E8" s="60">
        <v>5</v>
      </c>
      <c r="F8" s="443">
        <f t="shared" ref="F8:F21" si="1">E8/B8</f>
        <v>2.6455026455026454E-2</v>
      </c>
      <c r="G8" s="444">
        <f>$D8+$F8</f>
        <v>0.98941798941798931</v>
      </c>
      <c r="H8" s="50">
        <v>0</v>
      </c>
      <c r="I8" s="443">
        <f t="shared" ref="I8:I21" si="2">H8/B8</f>
        <v>0</v>
      </c>
      <c r="J8" s="50">
        <v>2</v>
      </c>
      <c r="K8" s="445">
        <f t="shared" ref="K8:K21" si="3">J8/B8</f>
        <v>1.0582010582010581E-2</v>
      </c>
      <c r="L8" s="262" t="s">
        <v>55</v>
      </c>
      <c r="M8" s="223"/>
      <c r="N8" s="223"/>
      <c r="O8" s="223"/>
      <c r="P8" s="223"/>
      <c r="Q8" s="223"/>
      <c r="R8" s="223"/>
      <c r="S8" s="223"/>
      <c r="T8" s="223"/>
      <c r="U8" s="223"/>
      <c r="V8" s="223"/>
    </row>
    <row r="9" spans="1:22" x14ac:dyDescent="0.25">
      <c r="A9" s="168" t="s">
        <v>14</v>
      </c>
      <c r="B9" s="50">
        <v>193</v>
      </c>
      <c r="C9" s="50">
        <v>189</v>
      </c>
      <c r="D9" s="442">
        <f t="shared" si="0"/>
        <v>0.97927461139896377</v>
      </c>
      <c r="E9" s="50">
        <v>3</v>
      </c>
      <c r="F9" s="443">
        <f t="shared" si="1"/>
        <v>1.5544041450777202E-2</v>
      </c>
      <c r="G9" s="444">
        <f t="shared" ref="G9:G21" si="4">$D9+$F9</f>
        <v>0.99481865284974091</v>
      </c>
      <c r="H9" s="50">
        <v>1</v>
      </c>
      <c r="I9" s="443">
        <f t="shared" si="2"/>
        <v>5.1813471502590676E-3</v>
      </c>
      <c r="J9" s="50">
        <v>0</v>
      </c>
      <c r="K9" s="445">
        <f t="shared" si="3"/>
        <v>0</v>
      </c>
      <c r="L9" s="262" t="s">
        <v>55</v>
      </c>
      <c r="M9" s="223"/>
      <c r="N9" s="223"/>
      <c r="O9" s="223"/>
      <c r="P9" s="223"/>
      <c r="Q9" s="223"/>
      <c r="R9" s="223"/>
      <c r="S9" s="223"/>
      <c r="T9" s="223"/>
      <c r="U9" s="223"/>
      <c r="V9" s="223"/>
    </row>
    <row r="10" spans="1:22" x14ac:dyDescent="0.25">
      <c r="A10" s="168" t="s">
        <v>16</v>
      </c>
      <c r="B10" s="50">
        <v>221</v>
      </c>
      <c r="C10" s="50">
        <v>208</v>
      </c>
      <c r="D10" s="442">
        <f t="shared" si="0"/>
        <v>0.94117647058823528</v>
      </c>
      <c r="E10" s="50">
        <v>0</v>
      </c>
      <c r="F10" s="443">
        <f t="shared" si="1"/>
        <v>0</v>
      </c>
      <c r="G10" s="444">
        <f t="shared" si="4"/>
        <v>0.94117647058823528</v>
      </c>
      <c r="H10" s="50">
        <v>13</v>
      </c>
      <c r="I10" s="443">
        <f t="shared" si="2"/>
        <v>5.8823529411764705E-2</v>
      </c>
      <c r="J10" s="50">
        <v>0</v>
      </c>
      <c r="K10" s="445">
        <f t="shared" si="3"/>
        <v>0</v>
      </c>
      <c r="L10" s="262"/>
      <c r="M10" s="223"/>
      <c r="N10" s="223"/>
      <c r="O10" s="223"/>
      <c r="P10" s="223"/>
      <c r="Q10" s="223"/>
      <c r="R10" s="223"/>
      <c r="S10" s="223"/>
      <c r="T10" s="223"/>
      <c r="U10" s="223"/>
      <c r="V10" s="223"/>
    </row>
    <row r="11" spans="1:22" x14ac:dyDescent="0.25">
      <c r="A11" s="168" t="s">
        <v>18</v>
      </c>
      <c r="B11" s="50">
        <v>219</v>
      </c>
      <c r="C11" s="50">
        <v>200</v>
      </c>
      <c r="D11" s="442">
        <f t="shared" si="0"/>
        <v>0.91324200913242004</v>
      </c>
      <c r="E11" s="50">
        <v>11</v>
      </c>
      <c r="F11" s="443">
        <f t="shared" si="1"/>
        <v>5.0228310502283102E-2</v>
      </c>
      <c r="G11" s="444">
        <f t="shared" si="4"/>
        <v>0.9634703196347032</v>
      </c>
      <c r="H11" s="50">
        <v>7</v>
      </c>
      <c r="I11" s="443">
        <f t="shared" si="2"/>
        <v>3.1963470319634701E-2</v>
      </c>
      <c r="J11" s="50">
        <v>1</v>
      </c>
      <c r="K11" s="445">
        <f t="shared" si="3"/>
        <v>4.5662100456621002E-3</v>
      </c>
      <c r="L11" s="262" t="s">
        <v>55</v>
      </c>
      <c r="M11" s="223"/>
      <c r="N11" s="223"/>
      <c r="O11" s="223"/>
      <c r="P11" s="223"/>
      <c r="Q11" s="223"/>
      <c r="R11" s="223"/>
      <c r="S11" s="223"/>
      <c r="T11" s="223"/>
      <c r="U11" s="223"/>
      <c r="V11" s="223"/>
    </row>
    <row r="12" spans="1:22" x14ac:dyDescent="0.25">
      <c r="A12" s="168" t="s">
        <v>19</v>
      </c>
      <c r="B12" s="50">
        <v>262</v>
      </c>
      <c r="C12" s="50">
        <v>247</v>
      </c>
      <c r="D12" s="442">
        <f t="shared" si="0"/>
        <v>0.9427480916030534</v>
      </c>
      <c r="E12" s="50">
        <v>3</v>
      </c>
      <c r="F12" s="443">
        <f t="shared" si="1"/>
        <v>1.1450381679389313E-2</v>
      </c>
      <c r="G12" s="444">
        <f t="shared" si="4"/>
        <v>0.95419847328244267</v>
      </c>
      <c r="H12" s="50">
        <v>12</v>
      </c>
      <c r="I12" s="443">
        <f t="shared" si="2"/>
        <v>4.5801526717557252E-2</v>
      </c>
      <c r="J12" s="50">
        <v>0</v>
      </c>
      <c r="K12" s="445">
        <f t="shared" si="3"/>
        <v>0</v>
      </c>
      <c r="L12" s="262"/>
      <c r="M12" s="223"/>
      <c r="N12" s="223"/>
      <c r="O12" s="223"/>
      <c r="P12" s="223"/>
      <c r="Q12" s="223"/>
      <c r="R12" s="223"/>
      <c r="S12" s="223"/>
      <c r="T12" s="223"/>
      <c r="U12" s="223"/>
      <c r="V12" s="223"/>
    </row>
    <row r="13" spans="1:22" x14ac:dyDescent="0.25">
      <c r="A13" s="168" t="s">
        <v>20</v>
      </c>
      <c r="B13" s="50">
        <v>350</v>
      </c>
      <c r="C13" s="50">
        <v>299</v>
      </c>
      <c r="D13" s="442">
        <f t="shared" si="0"/>
        <v>0.85428571428571431</v>
      </c>
      <c r="E13" s="50">
        <v>12</v>
      </c>
      <c r="F13" s="443">
        <f t="shared" si="1"/>
        <v>3.4285714285714287E-2</v>
      </c>
      <c r="G13" s="444">
        <f t="shared" si="4"/>
        <v>0.88857142857142857</v>
      </c>
      <c r="H13" s="50">
        <v>37</v>
      </c>
      <c r="I13" s="443">
        <f t="shared" si="2"/>
        <v>0.10571428571428572</v>
      </c>
      <c r="J13" s="50">
        <v>2</v>
      </c>
      <c r="K13" s="445">
        <f t="shared" si="3"/>
        <v>5.7142857142857143E-3</v>
      </c>
      <c r="L13" s="262"/>
      <c r="M13" s="223"/>
      <c r="N13" s="223"/>
      <c r="O13" s="223"/>
      <c r="P13" s="223"/>
      <c r="Q13" s="223"/>
      <c r="R13" s="223"/>
      <c r="S13" s="223"/>
      <c r="T13" s="223"/>
      <c r="U13" s="223"/>
      <c r="V13" s="223"/>
    </row>
    <row r="14" spans="1:22" x14ac:dyDescent="0.25">
      <c r="A14" s="168" t="s">
        <v>83</v>
      </c>
      <c r="B14" s="50">
        <v>242</v>
      </c>
      <c r="C14" s="50">
        <v>202</v>
      </c>
      <c r="D14" s="442">
        <f t="shared" si="0"/>
        <v>0.83471074380165289</v>
      </c>
      <c r="E14" s="50">
        <v>6</v>
      </c>
      <c r="F14" s="443">
        <f t="shared" si="1"/>
        <v>2.4793388429752067E-2</v>
      </c>
      <c r="G14" s="444">
        <f t="shared" si="4"/>
        <v>0.85950413223140498</v>
      </c>
      <c r="H14" s="50">
        <v>27</v>
      </c>
      <c r="I14" s="443">
        <f t="shared" si="2"/>
        <v>0.1115702479338843</v>
      </c>
      <c r="J14" s="50">
        <v>7</v>
      </c>
      <c r="K14" s="445">
        <f t="shared" si="3"/>
        <v>2.8925619834710745E-2</v>
      </c>
      <c r="L14" s="262"/>
      <c r="M14" s="223"/>
      <c r="N14" s="223"/>
      <c r="O14" s="223"/>
      <c r="P14" s="223"/>
      <c r="Q14" s="223"/>
      <c r="R14" s="223"/>
      <c r="S14" s="223"/>
      <c r="T14" s="223"/>
      <c r="U14" s="223"/>
      <c r="V14" s="223"/>
    </row>
    <row r="15" spans="1:22" x14ac:dyDescent="0.25">
      <c r="A15" s="168" t="s">
        <v>22</v>
      </c>
      <c r="B15" s="50">
        <v>449</v>
      </c>
      <c r="C15" s="50">
        <v>388</v>
      </c>
      <c r="D15" s="442">
        <f t="shared" si="0"/>
        <v>0.86414253897550108</v>
      </c>
      <c r="E15" s="50">
        <v>9</v>
      </c>
      <c r="F15" s="443">
        <f t="shared" si="1"/>
        <v>2.0044543429844099E-2</v>
      </c>
      <c r="G15" s="444">
        <f t="shared" si="4"/>
        <v>0.88418708240534516</v>
      </c>
      <c r="H15" s="50">
        <v>52</v>
      </c>
      <c r="I15" s="443">
        <f t="shared" si="2"/>
        <v>0.11581291759465479</v>
      </c>
      <c r="J15" s="50">
        <v>0</v>
      </c>
      <c r="K15" s="445">
        <f t="shared" si="3"/>
        <v>0</v>
      </c>
      <c r="L15" s="262"/>
      <c r="M15" s="223"/>
      <c r="N15" s="223"/>
      <c r="O15" s="223"/>
      <c r="P15" s="223"/>
      <c r="Q15" s="223"/>
      <c r="R15" s="223"/>
      <c r="S15" s="223"/>
      <c r="T15" s="223"/>
      <c r="U15" s="223"/>
      <c r="V15" s="223"/>
    </row>
    <row r="16" spans="1:22" x14ac:dyDescent="0.25">
      <c r="A16" s="111" t="s">
        <v>84</v>
      </c>
      <c r="B16" s="50">
        <v>265</v>
      </c>
      <c r="C16" s="50">
        <v>234</v>
      </c>
      <c r="D16" s="442">
        <f t="shared" si="0"/>
        <v>0.88301886792452833</v>
      </c>
      <c r="E16" s="50">
        <v>6</v>
      </c>
      <c r="F16" s="443">
        <f t="shared" si="1"/>
        <v>2.2641509433962263E-2</v>
      </c>
      <c r="G16" s="444">
        <f t="shared" si="4"/>
        <v>0.90566037735849059</v>
      </c>
      <c r="H16" s="50">
        <v>23</v>
      </c>
      <c r="I16" s="443">
        <f t="shared" si="2"/>
        <v>8.6792452830188674E-2</v>
      </c>
      <c r="J16" s="50">
        <v>2</v>
      </c>
      <c r="K16" s="445">
        <f t="shared" si="3"/>
        <v>7.5471698113207548E-3</v>
      </c>
      <c r="L16" s="262"/>
      <c r="M16" s="223"/>
      <c r="N16" s="223"/>
      <c r="O16" s="223"/>
      <c r="P16" s="223"/>
      <c r="Q16" s="223"/>
      <c r="R16" s="223"/>
      <c r="S16" s="223"/>
      <c r="T16" s="223"/>
      <c r="U16" s="223"/>
      <c r="V16" s="223"/>
    </row>
    <row r="17" spans="1:22" x14ac:dyDescent="0.25">
      <c r="A17" s="168" t="s">
        <v>85</v>
      </c>
      <c r="B17" s="50">
        <v>122</v>
      </c>
      <c r="C17" s="50">
        <v>108</v>
      </c>
      <c r="D17" s="442">
        <f t="shared" si="0"/>
        <v>0.88524590163934425</v>
      </c>
      <c r="E17" s="50">
        <v>6</v>
      </c>
      <c r="F17" s="443">
        <f t="shared" si="1"/>
        <v>4.9180327868852458E-2</v>
      </c>
      <c r="G17" s="444">
        <f t="shared" si="4"/>
        <v>0.93442622950819665</v>
      </c>
      <c r="H17" s="50">
        <v>5</v>
      </c>
      <c r="I17" s="443">
        <f t="shared" si="2"/>
        <v>4.0983606557377046E-2</v>
      </c>
      <c r="J17" s="50">
        <v>3</v>
      </c>
      <c r="K17" s="445">
        <f t="shared" si="3"/>
        <v>2.4590163934426229E-2</v>
      </c>
      <c r="L17" s="262"/>
      <c r="M17" s="223"/>
      <c r="N17" s="223"/>
      <c r="O17" s="223"/>
      <c r="P17" s="223"/>
      <c r="Q17" s="223"/>
      <c r="R17" s="223"/>
      <c r="S17" s="223"/>
      <c r="T17" s="223"/>
      <c r="U17" s="223"/>
      <c r="V17" s="223"/>
    </row>
    <row r="18" spans="1:22" x14ac:dyDescent="0.25">
      <c r="A18" s="168" t="s">
        <v>86</v>
      </c>
      <c r="B18" s="50">
        <v>214</v>
      </c>
      <c r="C18" s="50">
        <v>203</v>
      </c>
      <c r="D18" s="442">
        <f t="shared" si="0"/>
        <v>0.94859813084112155</v>
      </c>
      <c r="E18" s="50">
        <v>1</v>
      </c>
      <c r="F18" s="443">
        <f t="shared" si="1"/>
        <v>4.6728971962616819E-3</v>
      </c>
      <c r="G18" s="444">
        <f t="shared" si="4"/>
        <v>0.95327102803738317</v>
      </c>
      <c r="H18" s="50">
        <v>9</v>
      </c>
      <c r="I18" s="443">
        <f t="shared" si="2"/>
        <v>4.2056074766355138E-2</v>
      </c>
      <c r="J18" s="50">
        <v>1</v>
      </c>
      <c r="K18" s="445">
        <f t="shared" si="3"/>
        <v>4.6728971962616819E-3</v>
      </c>
      <c r="L18" s="262"/>
      <c r="M18" s="223"/>
      <c r="N18" s="223"/>
      <c r="O18" s="223"/>
      <c r="P18" s="223"/>
      <c r="Q18" s="223"/>
      <c r="R18" s="223"/>
      <c r="S18" s="223"/>
      <c r="T18" s="223"/>
      <c r="U18" s="223"/>
      <c r="V18" s="223"/>
    </row>
    <row r="19" spans="1:22" x14ac:dyDescent="0.25">
      <c r="A19" s="168" t="s">
        <v>87</v>
      </c>
      <c r="B19" s="50">
        <v>367</v>
      </c>
      <c r="C19" s="50">
        <v>246</v>
      </c>
      <c r="D19" s="442">
        <f t="shared" si="0"/>
        <v>0.67029972752043598</v>
      </c>
      <c r="E19" s="50">
        <v>3</v>
      </c>
      <c r="F19" s="443">
        <f t="shared" si="1"/>
        <v>8.1743869209809257E-3</v>
      </c>
      <c r="G19" s="444">
        <f t="shared" si="4"/>
        <v>0.67847411444141692</v>
      </c>
      <c r="H19" s="50">
        <v>106</v>
      </c>
      <c r="I19" s="443">
        <f t="shared" si="2"/>
        <v>0.28882833787465939</v>
      </c>
      <c r="J19" s="50">
        <v>12</v>
      </c>
      <c r="K19" s="445">
        <f t="shared" si="3"/>
        <v>3.2697547683923703E-2</v>
      </c>
      <c r="L19" s="262" t="s">
        <v>54</v>
      </c>
      <c r="M19" s="223"/>
      <c r="N19" s="223"/>
      <c r="O19" s="223"/>
      <c r="P19" s="223"/>
      <c r="Q19" s="223"/>
      <c r="R19" s="223"/>
      <c r="S19" s="223"/>
      <c r="T19" s="223"/>
      <c r="U19" s="223"/>
      <c r="V19" s="223"/>
    </row>
    <row r="20" spans="1:22" x14ac:dyDescent="0.25">
      <c r="A20" s="168" t="s">
        <v>27</v>
      </c>
      <c r="B20" s="50">
        <v>107</v>
      </c>
      <c r="C20" s="50">
        <v>106</v>
      </c>
      <c r="D20" s="442">
        <f t="shared" si="0"/>
        <v>0.99065420560747663</v>
      </c>
      <c r="E20" s="50">
        <v>1</v>
      </c>
      <c r="F20" s="443">
        <f t="shared" si="1"/>
        <v>9.3457943925233638E-3</v>
      </c>
      <c r="G20" s="444">
        <f t="shared" si="4"/>
        <v>1</v>
      </c>
      <c r="H20" s="50">
        <v>0</v>
      </c>
      <c r="I20" s="443">
        <f t="shared" si="2"/>
        <v>0</v>
      </c>
      <c r="J20" s="50">
        <v>0</v>
      </c>
      <c r="K20" s="445">
        <f t="shared" si="3"/>
        <v>0</v>
      </c>
      <c r="L20" s="262" t="s">
        <v>55</v>
      </c>
      <c r="M20" s="223"/>
      <c r="N20" s="223"/>
      <c r="O20" s="223"/>
      <c r="P20" s="223"/>
      <c r="Q20" s="223"/>
      <c r="R20" s="223"/>
      <c r="S20" s="223"/>
      <c r="T20" s="223"/>
      <c r="U20" s="223"/>
      <c r="V20" s="223"/>
    </row>
    <row r="21" spans="1:22" x14ac:dyDescent="0.25">
      <c r="A21" s="169" t="s">
        <v>28</v>
      </c>
      <c r="B21" s="446">
        <f>SUM(B8:B20)</f>
        <v>3200</v>
      </c>
      <c r="C21" s="446">
        <f>SUM(C8:C20)</f>
        <v>2812</v>
      </c>
      <c r="D21" s="447">
        <f t="shared" si="0"/>
        <v>0.87875000000000003</v>
      </c>
      <c r="E21" s="446">
        <f>SUM(E8:E20)</f>
        <v>66</v>
      </c>
      <c r="F21" s="448">
        <f t="shared" si="1"/>
        <v>2.0625000000000001E-2</v>
      </c>
      <c r="G21" s="449">
        <f t="shared" si="4"/>
        <v>0.89937500000000004</v>
      </c>
      <c r="H21" s="446">
        <f>SUM(H8:H20)</f>
        <v>292</v>
      </c>
      <c r="I21" s="448">
        <f t="shared" si="2"/>
        <v>9.1249999999999998E-2</v>
      </c>
      <c r="J21" s="446">
        <f>SUM(J8:J20)</f>
        <v>30</v>
      </c>
      <c r="K21" s="450">
        <f t="shared" si="3"/>
        <v>9.3749999999999997E-3</v>
      </c>
      <c r="L21" s="451"/>
      <c r="M21" s="223"/>
      <c r="N21" s="223"/>
      <c r="O21" s="223"/>
      <c r="P21" s="230"/>
      <c r="Q21" s="223"/>
      <c r="R21" s="223"/>
      <c r="S21" s="230"/>
      <c r="T21" s="223"/>
      <c r="U21" s="223"/>
      <c r="V21" s="223"/>
    </row>
    <row r="22" spans="1:22" s="223" customFormat="1" x14ac:dyDescent="0.25">
      <c r="A22" s="440" t="s">
        <v>543</v>
      </c>
    </row>
    <row r="23" spans="1:22" s="223" customFormat="1" x14ac:dyDescent="0.25">
      <c r="A23" s="440" t="s">
        <v>551</v>
      </c>
      <c r="Q23" s="230"/>
      <c r="T23" s="230"/>
    </row>
    <row r="24" spans="1:22" s="223" customFormat="1" x14ac:dyDescent="0.25">
      <c r="A24" s="440" t="s">
        <v>52</v>
      </c>
      <c r="R24" s="230"/>
    </row>
    <row r="25" spans="1:22" s="223" customFormat="1" x14ac:dyDescent="0.25"/>
    <row r="26" spans="1:22" s="223" customFormat="1" x14ac:dyDescent="0.25"/>
    <row r="27" spans="1:22" s="223" customFormat="1" x14ac:dyDescent="0.25">
      <c r="A27" s="690" t="s">
        <v>560</v>
      </c>
      <c r="B27" s="690"/>
      <c r="C27" s="690"/>
      <c r="D27" s="690"/>
      <c r="E27" s="690"/>
      <c r="F27" s="690"/>
      <c r="G27" s="690"/>
      <c r="H27" s="690"/>
      <c r="I27" s="690"/>
      <c r="J27" s="690"/>
      <c r="K27" s="690"/>
      <c r="L27" s="690"/>
      <c r="M27" s="690"/>
      <c r="N27" s="690"/>
    </row>
    <row r="28" spans="1:22" s="223" customFormat="1" x14ac:dyDescent="0.25">
      <c r="A28" s="249"/>
      <c r="B28" s="249"/>
      <c r="C28" s="249"/>
      <c r="D28" s="249"/>
      <c r="E28" s="249"/>
      <c r="F28" s="249"/>
      <c r="G28" s="249"/>
      <c r="H28" s="249"/>
      <c r="I28" s="249"/>
      <c r="J28" s="249"/>
      <c r="K28" s="249"/>
      <c r="L28" s="249"/>
      <c r="M28" s="249"/>
      <c r="N28" s="249"/>
    </row>
    <row r="29" spans="1:22" ht="15" customHeight="1" x14ac:dyDescent="0.25">
      <c r="A29" s="718" t="s">
        <v>102</v>
      </c>
      <c r="B29" s="432" t="s">
        <v>42</v>
      </c>
      <c r="C29" s="697" t="s">
        <v>43</v>
      </c>
      <c r="D29" s="697"/>
      <c r="E29" s="694" t="s">
        <v>44</v>
      </c>
      <c r="F29" s="694"/>
      <c r="G29" s="430" t="s">
        <v>5</v>
      </c>
      <c r="H29" s="694" t="s">
        <v>45</v>
      </c>
      <c r="I29" s="694"/>
      <c r="J29" s="694" t="s">
        <v>46</v>
      </c>
      <c r="K29" s="721"/>
      <c r="L29" s="223"/>
      <c r="M29" s="223"/>
      <c r="N29" s="223"/>
      <c r="O29" s="223"/>
      <c r="P29" s="223"/>
      <c r="Q29" s="223"/>
      <c r="R29" s="223"/>
      <c r="S29" s="223"/>
      <c r="T29" s="223"/>
      <c r="U29" s="223"/>
      <c r="V29" s="223"/>
    </row>
    <row r="30" spans="1:22" x14ac:dyDescent="0.25">
      <c r="A30" s="719"/>
      <c r="B30" s="436" t="s">
        <v>34</v>
      </c>
      <c r="C30" s="717"/>
      <c r="D30" s="717"/>
      <c r="E30" s="695"/>
      <c r="F30" s="695"/>
      <c r="G30" s="431" t="s">
        <v>47</v>
      </c>
      <c r="H30" s="695"/>
      <c r="I30" s="695"/>
      <c r="J30" s="695"/>
      <c r="K30" s="722"/>
      <c r="L30" s="223"/>
      <c r="M30" s="223"/>
      <c r="N30" s="353"/>
      <c r="O30" s="223"/>
      <c r="P30" s="223"/>
      <c r="Q30" s="223"/>
      <c r="R30" s="223"/>
      <c r="S30" s="223"/>
      <c r="T30" s="223"/>
      <c r="U30" s="223"/>
      <c r="V30" s="223"/>
    </row>
    <row r="31" spans="1:22" x14ac:dyDescent="0.25">
      <c r="A31" s="720"/>
      <c r="B31" s="7" t="s">
        <v>8</v>
      </c>
      <c r="C31" s="7" t="s">
        <v>9</v>
      </c>
      <c r="D31" s="7" t="s">
        <v>10</v>
      </c>
      <c r="E31" s="8" t="s">
        <v>9</v>
      </c>
      <c r="F31" s="8" t="s">
        <v>10</v>
      </c>
      <c r="G31" s="8" t="s">
        <v>10</v>
      </c>
      <c r="H31" s="8" t="s">
        <v>9</v>
      </c>
      <c r="I31" s="8" t="s">
        <v>10</v>
      </c>
      <c r="J31" s="8" t="s">
        <v>9</v>
      </c>
      <c r="K31" s="261" t="s">
        <v>10</v>
      </c>
      <c r="L31" s="223"/>
      <c r="M31" s="223"/>
      <c r="N31" s="452"/>
      <c r="O31" s="223"/>
      <c r="P31" s="223"/>
      <c r="Q31" s="223"/>
      <c r="R31" s="223"/>
      <c r="S31" s="223"/>
      <c r="T31" s="223"/>
      <c r="U31" s="223"/>
      <c r="V31" s="223"/>
    </row>
    <row r="32" spans="1:22" x14ac:dyDescent="0.25">
      <c r="A32" s="167" t="s">
        <v>12</v>
      </c>
      <c r="B32" s="50">
        <v>59</v>
      </c>
      <c r="C32" s="50">
        <v>57</v>
      </c>
      <c r="D32" s="15">
        <f t="shared" ref="D32:D45" si="5">C32/B32</f>
        <v>0.96610169491525422</v>
      </c>
      <c r="E32" s="441">
        <v>0</v>
      </c>
      <c r="F32" s="17">
        <f t="shared" ref="F32:F45" si="6">E32/B32</f>
        <v>0</v>
      </c>
      <c r="G32" s="28">
        <f>$D32+$F32</f>
        <v>0.96610169491525422</v>
      </c>
      <c r="H32" s="50">
        <v>1</v>
      </c>
      <c r="I32" s="17">
        <f t="shared" ref="I32:I45" si="7">H32/B32</f>
        <v>1.6949152542372881E-2</v>
      </c>
      <c r="J32" s="49">
        <v>1</v>
      </c>
      <c r="K32" s="262">
        <f t="shared" ref="K32:K45" si="8">J32/B32</f>
        <v>1.6949152542372881E-2</v>
      </c>
      <c r="L32" s="223"/>
      <c r="M32" s="223"/>
      <c r="N32" s="223"/>
      <c r="O32" s="223"/>
      <c r="P32" s="223"/>
      <c r="Q32" s="223"/>
      <c r="R32" s="223"/>
      <c r="S32" s="223"/>
      <c r="T32" s="223"/>
      <c r="U32" s="223"/>
      <c r="V32" s="223"/>
    </row>
    <row r="33" spans="1:22" x14ac:dyDescent="0.25">
      <c r="A33" s="168" t="s">
        <v>14</v>
      </c>
      <c r="B33" s="50">
        <v>68</v>
      </c>
      <c r="C33" s="50">
        <v>68</v>
      </c>
      <c r="D33" s="15">
        <f t="shared" si="5"/>
        <v>1</v>
      </c>
      <c r="E33" s="50">
        <v>0</v>
      </c>
      <c r="F33" s="17">
        <f t="shared" si="6"/>
        <v>0</v>
      </c>
      <c r="G33" s="28">
        <f t="shared" ref="G33:G45" si="9">$D33+$F33</f>
        <v>1</v>
      </c>
      <c r="H33" s="50">
        <v>0</v>
      </c>
      <c r="I33" s="17">
        <f t="shared" si="7"/>
        <v>0</v>
      </c>
      <c r="J33" s="49">
        <v>0</v>
      </c>
      <c r="K33" s="262">
        <f t="shared" si="8"/>
        <v>0</v>
      </c>
      <c r="L33" s="223"/>
      <c r="M33" s="223"/>
      <c r="N33" s="223"/>
      <c r="O33" s="223"/>
      <c r="P33" s="223"/>
      <c r="Q33" s="223"/>
      <c r="R33" s="223"/>
      <c r="S33" s="223"/>
      <c r="T33" s="223"/>
      <c r="U33" s="223"/>
      <c r="V33" s="223"/>
    </row>
    <row r="34" spans="1:22" x14ac:dyDescent="0.25">
      <c r="A34" s="168" t="s">
        <v>16</v>
      </c>
      <c r="B34" s="50">
        <v>74</v>
      </c>
      <c r="C34" s="50">
        <v>64</v>
      </c>
      <c r="D34" s="15">
        <f t="shared" si="5"/>
        <v>0.86486486486486491</v>
      </c>
      <c r="E34" s="50">
        <v>1</v>
      </c>
      <c r="F34" s="17">
        <f t="shared" si="6"/>
        <v>1.3513513513513514E-2</v>
      </c>
      <c r="G34" s="28">
        <f t="shared" si="9"/>
        <v>0.8783783783783784</v>
      </c>
      <c r="H34" s="50">
        <v>8</v>
      </c>
      <c r="I34" s="17">
        <f t="shared" si="7"/>
        <v>0.10810810810810811</v>
      </c>
      <c r="J34" s="49">
        <v>1</v>
      </c>
      <c r="K34" s="262">
        <f t="shared" si="8"/>
        <v>1.3513513513513514E-2</v>
      </c>
      <c r="L34" s="223"/>
      <c r="M34" s="223"/>
      <c r="N34" s="223"/>
      <c r="O34" s="223"/>
      <c r="P34" s="223"/>
      <c r="Q34" s="223"/>
      <c r="R34" s="223"/>
      <c r="S34" s="223"/>
      <c r="T34" s="223"/>
      <c r="U34" s="223"/>
      <c r="V34" s="223"/>
    </row>
    <row r="35" spans="1:22" x14ac:dyDescent="0.25">
      <c r="A35" s="168" t="s">
        <v>18</v>
      </c>
      <c r="B35" s="50">
        <v>68</v>
      </c>
      <c r="C35" s="50">
        <v>61</v>
      </c>
      <c r="D35" s="15">
        <f t="shared" si="5"/>
        <v>0.8970588235294118</v>
      </c>
      <c r="E35" s="50">
        <v>0</v>
      </c>
      <c r="F35" s="17">
        <f t="shared" si="6"/>
        <v>0</v>
      </c>
      <c r="G35" s="28">
        <f t="shared" si="9"/>
        <v>0.8970588235294118</v>
      </c>
      <c r="H35" s="50">
        <v>7</v>
      </c>
      <c r="I35" s="17">
        <f t="shared" si="7"/>
        <v>0.10294117647058823</v>
      </c>
      <c r="J35" s="49">
        <v>0</v>
      </c>
      <c r="K35" s="262">
        <f t="shared" si="8"/>
        <v>0</v>
      </c>
      <c r="L35" s="223"/>
      <c r="M35" s="223"/>
      <c r="N35" s="223"/>
      <c r="O35" s="223"/>
      <c r="P35" s="223"/>
      <c r="Q35" s="223"/>
      <c r="R35" s="223"/>
      <c r="S35" s="223"/>
      <c r="T35" s="223"/>
      <c r="U35" s="223"/>
      <c r="V35" s="223"/>
    </row>
    <row r="36" spans="1:22" x14ac:dyDescent="0.25">
      <c r="A36" s="168" t="s">
        <v>19</v>
      </c>
      <c r="B36" s="50">
        <v>87</v>
      </c>
      <c r="C36" s="50">
        <v>77</v>
      </c>
      <c r="D36" s="15">
        <f t="shared" si="5"/>
        <v>0.88505747126436785</v>
      </c>
      <c r="E36" s="50">
        <v>1</v>
      </c>
      <c r="F36" s="17">
        <f t="shared" si="6"/>
        <v>1.1494252873563218E-2</v>
      </c>
      <c r="G36" s="28">
        <f t="shared" si="9"/>
        <v>0.89655172413793105</v>
      </c>
      <c r="H36" s="50">
        <v>8</v>
      </c>
      <c r="I36" s="17">
        <f t="shared" si="7"/>
        <v>9.1954022988505746E-2</v>
      </c>
      <c r="J36" s="49">
        <v>1</v>
      </c>
      <c r="K36" s="262">
        <f t="shared" si="8"/>
        <v>1.1494252873563218E-2</v>
      </c>
      <c r="L36" s="223"/>
      <c r="M36" s="223"/>
      <c r="N36" s="223"/>
      <c r="O36" s="223"/>
      <c r="P36" s="223"/>
      <c r="Q36" s="223"/>
      <c r="R36" s="223"/>
      <c r="S36" s="223"/>
      <c r="T36" s="223"/>
      <c r="U36" s="223"/>
      <c r="V36" s="223"/>
    </row>
    <row r="37" spans="1:22" x14ac:dyDescent="0.25">
      <c r="A37" s="168" t="s">
        <v>20</v>
      </c>
      <c r="B37" s="50">
        <v>119</v>
      </c>
      <c r="C37" s="50">
        <v>83</v>
      </c>
      <c r="D37" s="15">
        <f t="shared" si="5"/>
        <v>0.69747899159663862</v>
      </c>
      <c r="E37" s="50">
        <v>3</v>
      </c>
      <c r="F37" s="17">
        <f t="shared" si="6"/>
        <v>2.5210084033613446E-2</v>
      </c>
      <c r="G37" s="28">
        <f t="shared" si="9"/>
        <v>0.72268907563025209</v>
      </c>
      <c r="H37" s="50">
        <v>30</v>
      </c>
      <c r="I37" s="17">
        <f t="shared" si="7"/>
        <v>0.25210084033613445</v>
      </c>
      <c r="J37" s="49">
        <v>3</v>
      </c>
      <c r="K37" s="262">
        <f t="shared" si="8"/>
        <v>2.5210084033613446E-2</v>
      </c>
      <c r="L37" s="223"/>
      <c r="M37" s="223"/>
      <c r="N37" s="223"/>
      <c r="O37" s="223"/>
      <c r="P37" s="223"/>
      <c r="Q37" s="223"/>
      <c r="R37" s="223"/>
      <c r="S37" s="223"/>
      <c r="T37" s="223"/>
      <c r="U37" s="223"/>
      <c r="V37" s="223"/>
    </row>
    <row r="38" spans="1:22" x14ac:dyDescent="0.25">
      <c r="A38" s="168" t="s">
        <v>83</v>
      </c>
      <c r="B38" s="50">
        <v>79</v>
      </c>
      <c r="C38" s="50">
        <v>64</v>
      </c>
      <c r="D38" s="15">
        <f t="shared" si="5"/>
        <v>0.810126582278481</v>
      </c>
      <c r="E38" s="50">
        <v>2</v>
      </c>
      <c r="F38" s="17">
        <f t="shared" si="6"/>
        <v>2.5316455696202531E-2</v>
      </c>
      <c r="G38" s="28">
        <f t="shared" si="9"/>
        <v>0.83544303797468356</v>
      </c>
      <c r="H38" s="50">
        <v>13</v>
      </c>
      <c r="I38" s="17">
        <f t="shared" si="7"/>
        <v>0.16455696202531644</v>
      </c>
      <c r="J38" s="49">
        <v>0</v>
      </c>
      <c r="K38" s="262">
        <f t="shared" si="8"/>
        <v>0</v>
      </c>
      <c r="L38" s="223"/>
      <c r="M38" s="223"/>
      <c r="N38" s="223"/>
      <c r="O38" s="223"/>
      <c r="P38" s="223"/>
      <c r="Q38" s="223"/>
      <c r="R38" s="223"/>
      <c r="S38" s="223"/>
      <c r="T38" s="223"/>
      <c r="U38" s="223"/>
      <c r="V38" s="223"/>
    </row>
    <row r="39" spans="1:22" x14ac:dyDescent="0.25">
      <c r="A39" s="168" t="s">
        <v>22</v>
      </c>
      <c r="B39" s="50">
        <v>115</v>
      </c>
      <c r="C39" s="50">
        <v>111</v>
      </c>
      <c r="D39" s="15">
        <f t="shared" si="5"/>
        <v>0.9652173913043478</v>
      </c>
      <c r="E39" s="50">
        <v>1</v>
      </c>
      <c r="F39" s="17">
        <f t="shared" si="6"/>
        <v>8.6956521739130436E-3</v>
      </c>
      <c r="G39" s="28">
        <f t="shared" si="9"/>
        <v>0.9739130434782608</v>
      </c>
      <c r="H39" s="50">
        <v>2</v>
      </c>
      <c r="I39" s="17">
        <f t="shared" si="7"/>
        <v>1.7391304347826087E-2</v>
      </c>
      <c r="J39" s="49">
        <v>1</v>
      </c>
      <c r="K39" s="262">
        <f t="shared" si="8"/>
        <v>8.6956521739130436E-3</v>
      </c>
      <c r="L39" s="223"/>
      <c r="M39" s="223"/>
      <c r="N39" s="223"/>
      <c r="O39" s="223"/>
      <c r="P39" s="223"/>
      <c r="Q39" s="223"/>
      <c r="R39" s="223"/>
      <c r="S39" s="223"/>
      <c r="T39" s="223"/>
      <c r="U39" s="223"/>
      <c r="V39" s="223"/>
    </row>
    <row r="40" spans="1:22" x14ac:dyDescent="0.25">
      <c r="A40" s="111" t="s">
        <v>84</v>
      </c>
      <c r="B40" s="50">
        <v>104</v>
      </c>
      <c r="C40" s="50">
        <v>90</v>
      </c>
      <c r="D40" s="15">
        <f t="shared" si="5"/>
        <v>0.86538461538461542</v>
      </c>
      <c r="E40" s="50">
        <v>3</v>
      </c>
      <c r="F40" s="17">
        <f t="shared" si="6"/>
        <v>2.8846153846153848E-2</v>
      </c>
      <c r="G40" s="28">
        <f t="shared" si="9"/>
        <v>0.89423076923076927</v>
      </c>
      <c r="H40" s="50">
        <v>11</v>
      </c>
      <c r="I40" s="17">
        <f t="shared" si="7"/>
        <v>0.10576923076923077</v>
      </c>
      <c r="J40" s="49">
        <v>0</v>
      </c>
      <c r="K40" s="262">
        <f t="shared" si="8"/>
        <v>0</v>
      </c>
      <c r="L40" s="223"/>
      <c r="M40" s="223"/>
      <c r="N40" s="223"/>
      <c r="O40" s="223"/>
      <c r="P40" s="223"/>
      <c r="Q40" s="223"/>
      <c r="R40" s="223"/>
      <c r="S40" s="223"/>
      <c r="T40" s="223"/>
      <c r="U40" s="223"/>
      <c r="V40" s="223"/>
    </row>
    <row r="41" spans="1:22" x14ac:dyDescent="0.25">
      <c r="A41" s="168" t="s">
        <v>85</v>
      </c>
      <c r="B41" s="50">
        <v>41</v>
      </c>
      <c r="C41" s="50">
        <v>37</v>
      </c>
      <c r="D41" s="15">
        <f t="shared" si="5"/>
        <v>0.90243902439024393</v>
      </c>
      <c r="E41" s="50">
        <v>1</v>
      </c>
      <c r="F41" s="17">
        <f t="shared" si="6"/>
        <v>2.4390243902439025E-2</v>
      </c>
      <c r="G41" s="28">
        <f t="shared" si="9"/>
        <v>0.92682926829268297</v>
      </c>
      <c r="H41" s="50">
        <v>2</v>
      </c>
      <c r="I41" s="17">
        <f t="shared" si="7"/>
        <v>4.878048780487805E-2</v>
      </c>
      <c r="J41" s="49">
        <v>1</v>
      </c>
      <c r="K41" s="262">
        <f t="shared" si="8"/>
        <v>2.4390243902439025E-2</v>
      </c>
      <c r="L41" s="223"/>
      <c r="M41" s="223"/>
      <c r="N41" s="223"/>
      <c r="O41" s="223"/>
      <c r="P41" s="223"/>
      <c r="Q41" s="223"/>
      <c r="R41" s="223"/>
      <c r="S41" s="223"/>
      <c r="T41" s="223"/>
      <c r="U41" s="223"/>
      <c r="V41" s="223"/>
    </row>
    <row r="42" spans="1:22" x14ac:dyDescent="0.25">
      <c r="A42" s="168" t="s">
        <v>86</v>
      </c>
      <c r="B42" s="50">
        <v>74</v>
      </c>
      <c r="C42" s="50">
        <v>67</v>
      </c>
      <c r="D42" s="15">
        <f t="shared" si="5"/>
        <v>0.90540540540540537</v>
      </c>
      <c r="E42" s="50">
        <v>0</v>
      </c>
      <c r="F42" s="17">
        <f t="shared" si="6"/>
        <v>0</v>
      </c>
      <c r="G42" s="28">
        <f t="shared" si="9"/>
        <v>0.90540540540540537</v>
      </c>
      <c r="H42" s="50">
        <v>7</v>
      </c>
      <c r="I42" s="17">
        <f t="shared" si="7"/>
        <v>9.45945945945946E-2</v>
      </c>
      <c r="J42" s="49">
        <v>0</v>
      </c>
      <c r="K42" s="262">
        <f t="shared" si="8"/>
        <v>0</v>
      </c>
      <c r="L42" s="223"/>
      <c r="M42" s="223"/>
      <c r="N42" s="223"/>
      <c r="O42" s="223"/>
      <c r="P42" s="223"/>
      <c r="Q42" s="223"/>
      <c r="R42" s="223"/>
      <c r="S42" s="223"/>
      <c r="T42" s="223"/>
      <c r="U42" s="223"/>
      <c r="V42" s="223"/>
    </row>
    <row r="43" spans="1:22" x14ac:dyDescent="0.25">
      <c r="A43" s="168" t="s">
        <v>87</v>
      </c>
      <c r="B43" s="50">
        <v>131</v>
      </c>
      <c r="C43" s="50">
        <v>81</v>
      </c>
      <c r="D43" s="15">
        <f t="shared" si="5"/>
        <v>0.61832061068702293</v>
      </c>
      <c r="E43" s="50">
        <v>4</v>
      </c>
      <c r="F43" s="17">
        <f t="shared" si="6"/>
        <v>3.0534351145038167E-2</v>
      </c>
      <c r="G43" s="28">
        <f t="shared" si="9"/>
        <v>0.64885496183206115</v>
      </c>
      <c r="H43" s="50">
        <v>41</v>
      </c>
      <c r="I43" s="17">
        <f t="shared" si="7"/>
        <v>0.31297709923664124</v>
      </c>
      <c r="J43" s="49">
        <v>5</v>
      </c>
      <c r="K43" s="262">
        <f t="shared" si="8"/>
        <v>3.8167938931297711E-2</v>
      </c>
      <c r="L43" s="223"/>
      <c r="M43" s="223"/>
      <c r="N43" s="223"/>
      <c r="O43" s="223"/>
      <c r="P43" s="223"/>
      <c r="Q43" s="223"/>
      <c r="R43" s="223"/>
      <c r="S43" s="223"/>
      <c r="T43" s="223"/>
      <c r="U43" s="223"/>
      <c r="V43" s="223"/>
    </row>
    <row r="44" spans="1:22" x14ac:dyDescent="0.25">
      <c r="A44" s="168" t="s">
        <v>27</v>
      </c>
      <c r="B44" s="50">
        <v>34</v>
      </c>
      <c r="C44" s="50">
        <v>31</v>
      </c>
      <c r="D44" s="15">
        <f t="shared" si="5"/>
        <v>0.91176470588235292</v>
      </c>
      <c r="E44" s="50">
        <v>0</v>
      </c>
      <c r="F44" s="17">
        <f t="shared" si="6"/>
        <v>0</v>
      </c>
      <c r="G44" s="28">
        <f t="shared" si="9"/>
        <v>0.91176470588235292</v>
      </c>
      <c r="H44" s="50">
        <v>3</v>
      </c>
      <c r="I44" s="17">
        <f t="shared" si="7"/>
        <v>8.8235294117647065E-2</v>
      </c>
      <c r="J44" s="49">
        <v>0</v>
      </c>
      <c r="K44" s="262">
        <f t="shared" si="8"/>
        <v>0</v>
      </c>
      <c r="L44" s="223"/>
      <c r="M44" s="223"/>
      <c r="N44" s="223"/>
      <c r="O44" s="223"/>
      <c r="P44" s="223"/>
      <c r="Q44" s="223"/>
      <c r="R44" s="223"/>
      <c r="S44" s="223"/>
      <c r="T44" s="223"/>
      <c r="U44" s="223"/>
      <c r="V44" s="223"/>
    </row>
    <row r="45" spans="1:22" x14ac:dyDescent="0.25">
      <c r="A45" s="169" t="s">
        <v>28</v>
      </c>
      <c r="B45" s="2">
        <f>SUM(B32:B44)</f>
        <v>1053</v>
      </c>
      <c r="C45" s="2">
        <f>SUM(C32:C44)</f>
        <v>891</v>
      </c>
      <c r="D45" s="20">
        <f t="shared" si="5"/>
        <v>0.84615384615384615</v>
      </c>
      <c r="E45" s="2">
        <f>SUM(E32:E44)</f>
        <v>16</v>
      </c>
      <c r="F45" s="21">
        <f t="shared" si="6"/>
        <v>1.5194681861348529E-2</v>
      </c>
      <c r="G45" s="29">
        <f t="shared" si="9"/>
        <v>0.86134852801519468</v>
      </c>
      <c r="H45" s="2">
        <f>SUM(H32:H44)</f>
        <v>133</v>
      </c>
      <c r="I45" s="21">
        <f t="shared" si="7"/>
        <v>0.12630579297245964</v>
      </c>
      <c r="J45" s="2">
        <f>SUM(J32:J44)</f>
        <v>13</v>
      </c>
      <c r="K45" s="263">
        <f t="shared" si="8"/>
        <v>1.2345679012345678E-2</v>
      </c>
      <c r="L45" s="223"/>
      <c r="M45" s="223"/>
      <c r="N45" s="223"/>
      <c r="O45" s="223"/>
      <c r="P45" s="223"/>
      <c r="Q45" s="223"/>
      <c r="R45" s="223"/>
      <c r="S45" s="230"/>
      <c r="T45" s="223"/>
      <c r="U45" s="223"/>
      <c r="V45" s="223"/>
    </row>
    <row r="46" spans="1:22" s="223" customFormat="1" x14ac:dyDescent="0.25">
      <c r="A46" s="440" t="s">
        <v>543</v>
      </c>
      <c r="U46" s="230"/>
    </row>
    <row r="47" spans="1:22" s="223" customFormat="1" x14ac:dyDescent="0.25">
      <c r="A47" s="440"/>
      <c r="D47" s="233"/>
      <c r="T47" s="230"/>
    </row>
    <row r="48" spans="1:22" s="223" customFormat="1" x14ac:dyDescent="0.25">
      <c r="A48" s="690" t="s">
        <v>561</v>
      </c>
      <c r="B48" s="690"/>
      <c r="C48" s="690"/>
      <c r="D48" s="690"/>
      <c r="E48" s="690"/>
      <c r="F48" s="690"/>
      <c r="G48" s="690"/>
      <c r="H48" s="690"/>
      <c r="I48" s="690"/>
      <c r="J48" s="690"/>
      <c r="K48" s="690"/>
      <c r="L48" s="690"/>
      <c r="M48" s="690"/>
      <c r="N48" s="690"/>
    </row>
    <row r="49" spans="1:22" s="223" customFormat="1" x14ac:dyDescent="0.25"/>
    <row r="50" spans="1:22" ht="15" customHeight="1" x14ac:dyDescent="0.25">
      <c r="A50" s="718" t="s">
        <v>102</v>
      </c>
      <c r="B50" s="489" t="s">
        <v>42</v>
      </c>
      <c r="C50" s="697" t="s">
        <v>43</v>
      </c>
      <c r="D50" s="697"/>
      <c r="E50" s="694" t="s">
        <v>44</v>
      </c>
      <c r="F50" s="694"/>
      <c r="G50" s="487" t="s">
        <v>5</v>
      </c>
      <c r="H50" s="694" t="s">
        <v>45</v>
      </c>
      <c r="I50" s="694"/>
      <c r="J50" s="694" t="s">
        <v>46</v>
      </c>
      <c r="K50" s="721"/>
      <c r="L50" s="223"/>
      <c r="M50" s="558"/>
      <c r="N50" s="558"/>
      <c r="O50" s="558"/>
      <c r="P50" s="558"/>
      <c r="Q50" s="558"/>
      <c r="R50" s="233"/>
      <c r="S50" s="223"/>
      <c r="T50" s="223"/>
      <c r="U50" s="223"/>
      <c r="V50" s="223"/>
    </row>
    <row r="51" spans="1:22" x14ac:dyDescent="0.25">
      <c r="A51" s="719"/>
      <c r="B51" s="491" t="s">
        <v>34</v>
      </c>
      <c r="C51" s="717"/>
      <c r="D51" s="717"/>
      <c r="E51" s="695"/>
      <c r="F51" s="695"/>
      <c r="G51" s="488" t="s">
        <v>47</v>
      </c>
      <c r="H51" s="695"/>
      <c r="I51" s="695"/>
      <c r="J51" s="695"/>
      <c r="K51" s="722"/>
      <c r="L51" s="223"/>
      <c r="M51" s="558"/>
      <c r="N51" s="558"/>
      <c r="O51" s="558"/>
      <c r="P51" s="558"/>
      <c r="Q51" s="558"/>
      <c r="R51" s="558"/>
      <c r="S51" s="223"/>
      <c r="T51" s="223"/>
      <c r="U51" s="223"/>
      <c r="V51" s="223"/>
    </row>
    <row r="52" spans="1:22" x14ac:dyDescent="0.25">
      <c r="A52" s="720"/>
      <c r="B52" s="7" t="s">
        <v>8</v>
      </c>
      <c r="C52" s="7" t="s">
        <v>9</v>
      </c>
      <c r="D52" s="7" t="s">
        <v>10</v>
      </c>
      <c r="E52" s="8" t="s">
        <v>9</v>
      </c>
      <c r="F52" s="8" t="s">
        <v>10</v>
      </c>
      <c r="G52" s="8" t="s">
        <v>10</v>
      </c>
      <c r="H52" s="8" t="s">
        <v>9</v>
      </c>
      <c r="I52" s="8" t="s">
        <v>10</v>
      </c>
      <c r="J52" s="8" t="s">
        <v>9</v>
      </c>
      <c r="K52" s="261" t="s">
        <v>10</v>
      </c>
      <c r="L52" s="223"/>
      <c r="M52" s="558"/>
      <c r="N52" s="559"/>
      <c r="O52" s="559"/>
      <c r="P52" s="559"/>
      <c r="Q52" s="559"/>
      <c r="R52" s="560"/>
      <c r="S52" s="223"/>
      <c r="T52" s="223"/>
      <c r="U52" s="223"/>
      <c r="V52" s="223"/>
    </row>
    <row r="53" spans="1:22" x14ac:dyDescent="0.25">
      <c r="A53" s="167" t="s">
        <v>12</v>
      </c>
      <c r="B53" s="50">
        <v>42</v>
      </c>
      <c r="C53" s="561">
        <v>27</v>
      </c>
      <c r="D53" s="15">
        <f t="shared" ref="D53:D66" si="10">C53/B53</f>
        <v>0.6428571428571429</v>
      </c>
      <c r="E53" s="561">
        <v>2</v>
      </c>
      <c r="F53" s="17">
        <f t="shared" ref="F53:F66" si="11">E53/B53</f>
        <v>4.7619047619047616E-2</v>
      </c>
      <c r="G53" s="28">
        <f>$D53+$F53</f>
        <v>0.69047619047619047</v>
      </c>
      <c r="H53" s="561">
        <v>10</v>
      </c>
      <c r="I53" s="17">
        <f t="shared" ref="I53:I66" si="12">H53/B53</f>
        <v>0.23809523809523808</v>
      </c>
      <c r="J53" s="561">
        <v>3</v>
      </c>
      <c r="K53" s="262">
        <f t="shared" ref="K53:K66" si="13">J53/B53</f>
        <v>7.1428571428571425E-2</v>
      </c>
      <c r="L53" s="223"/>
      <c r="M53" s="558"/>
      <c r="N53" s="559"/>
      <c r="O53" s="559"/>
      <c r="P53" s="559"/>
      <c r="Q53" s="559"/>
      <c r="R53" s="560"/>
      <c r="S53" s="223"/>
      <c r="T53" s="223"/>
      <c r="U53" s="223"/>
      <c r="V53" s="223"/>
    </row>
    <row r="54" spans="1:22" x14ac:dyDescent="0.25">
      <c r="A54" s="168" t="s">
        <v>14</v>
      </c>
      <c r="B54" s="50">
        <v>52</v>
      </c>
      <c r="C54" s="561">
        <v>37</v>
      </c>
      <c r="D54" s="15">
        <f t="shared" si="10"/>
        <v>0.71153846153846156</v>
      </c>
      <c r="E54" s="561">
        <v>1</v>
      </c>
      <c r="F54" s="17">
        <f t="shared" si="11"/>
        <v>1.9230769230769232E-2</v>
      </c>
      <c r="G54" s="28">
        <f t="shared" ref="G54:G66" si="14">$D54+$F54</f>
        <v>0.73076923076923084</v>
      </c>
      <c r="H54" s="561">
        <v>14</v>
      </c>
      <c r="I54" s="17">
        <f t="shared" si="12"/>
        <v>0.26923076923076922</v>
      </c>
      <c r="J54" s="561">
        <v>0</v>
      </c>
      <c r="K54" s="262">
        <f t="shared" si="13"/>
        <v>0</v>
      </c>
      <c r="L54" s="223"/>
      <c r="M54" s="558"/>
      <c r="N54" s="559"/>
      <c r="O54" s="559"/>
      <c r="P54" s="559"/>
      <c r="Q54" s="559"/>
      <c r="R54" s="560"/>
      <c r="S54" s="223"/>
      <c r="T54" s="223"/>
      <c r="U54" s="223"/>
      <c r="V54" s="223"/>
    </row>
    <row r="55" spans="1:22" x14ac:dyDescent="0.25">
      <c r="A55" s="168" t="s">
        <v>16</v>
      </c>
      <c r="B55" s="50">
        <v>53</v>
      </c>
      <c r="C55" s="561">
        <v>49</v>
      </c>
      <c r="D55" s="15">
        <f t="shared" si="10"/>
        <v>0.92452830188679247</v>
      </c>
      <c r="E55" s="561">
        <v>0</v>
      </c>
      <c r="F55" s="17">
        <f t="shared" si="11"/>
        <v>0</v>
      </c>
      <c r="G55" s="28">
        <f t="shared" si="14"/>
        <v>0.92452830188679247</v>
      </c>
      <c r="H55" s="561">
        <v>4</v>
      </c>
      <c r="I55" s="17">
        <f t="shared" si="12"/>
        <v>7.5471698113207544E-2</v>
      </c>
      <c r="J55" s="561">
        <v>0</v>
      </c>
      <c r="K55" s="262">
        <f t="shared" si="13"/>
        <v>0</v>
      </c>
      <c r="L55" s="223"/>
      <c r="M55" s="558"/>
      <c r="N55" s="559"/>
      <c r="O55" s="559"/>
      <c r="P55" s="559"/>
      <c r="Q55" s="559"/>
      <c r="R55" s="560"/>
      <c r="S55" s="223"/>
      <c r="T55" s="223"/>
      <c r="U55" s="223"/>
      <c r="V55" s="223"/>
    </row>
    <row r="56" spans="1:22" x14ac:dyDescent="0.25">
      <c r="A56" s="168" t="s">
        <v>18</v>
      </c>
      <c r="B56" s="50">
        <v>52</v>
      </c>
      <c r="C56" s="561">
        <v>46</v>
      </c>
      <c r="D56" s="15">
        <f t="shared" si="10"/>
        <v>0.88461538461538458</v>
      </c>
      <c r="E56" s="561">
        <v>0</v>
      </c>
      <c r="F56" s="17">
        <f t="shared" si="11"/>
        <v>0</v>
      </c>
      <c r="G56" s="28">
        <f t="shared" si="14"/>
        <v>0.88461538461538458</v>
      </c>
      <c r="H56" s="561">
        <v>4</v>
      </c>
      <c r="I56" s="17">
        <f t="shared" si="12"/>
        <v>7.6923076923076927E-2</v>
      </c>
      <c r="J56" s="561">
        <v>2</v>
      </c>
      <c r="K56" s="262">
        <f t="shared" si="13"/>
        <v>3.8461538461538464E-2</v>
      </c>
      <c r="L56" s="223"/>
      <c r="M56" s="558"/>
      <c r="N56" s="559"/>
      <c r="O56" s="559"/>
      <c r="P56" s="559"/>
      <c r="Q56" s="559"/>
      <c r="R56" s="560"/>
      <c r="S56" s="223"/>
      <c r="T56" s="223"/>
      <c r="U56" s="223"/>
      <c r="V56" s="223"/>
    </row>
    <row r="57" spans="1:22" x14ac:dyDescent="0.25">
      <c r="A57" s="168" t="s">
        <v>19</v>
      </c>
      <c r="B57" s="50">
        <v>84</v>
      </c>
      <c r="C57" s="561">
        <v>64</v>
      </c>
      <c r="D57" s="15">
        <f t="shared" si="10"/>
        <v>0.76190476190476186</v>
      </c>
      <c r="E57" s="561">
        <v>0</v>
      </c>
      <c r="F57" s="17">
        <f t="shared" si="11"/>
        <v>0</v>
      </c>
      <c r="G57" s="28">
        <f t="shared" si="14"/>
        <v>0.76190476190476186</v>
      </c>
      <c r="H57" s="561">
        <v>20</v>
      </c>
      <c r="I57" s="17">
        <f t="shared" si="12"/>
        <v>0.23809523809523808</v>
      </c>
      <c r="J57" s="561">
        <v>0</v>
      </c>
      <c r="K57" s="262">
        <f t="shared" si="13"/>
        <v>0</v>
      </c>
      <c r="L57" s="223"/>
      <c r="M57" s="558"/>
      <c r="N57" s="559"/>
      <c r="O57" s="559"/>
      <c r="P57" s="559"/>
      <c r="Q57" s="559"/>
      <c r="R57" s="560"/>
      <c r="S57" s="223"/>
      <c r="T57" s="223"/>
      <c r="U57" s="223"/>
      <c r="V57" s="223"/>
    </row>
    <row r="58" spans="1:22" x14ac:dyDescent="0.25">
      <c r="A58" s="168" t="s">
        <v>20</v>
      </c>
      <c r="B58" s="50">
        <v>83</v>
      </c>
      <c r="C58" s="561">
        <v>27</v>
      </c>
      <c r="D58" s="15">
        <f t="shared" si="10"/>
        <v>0.3253012048192771</v>
      </c>
      <c r="E58" s="561">
        <v>0</v>
      </c>
      <c r="F58" s="17">
        <f t="shared" si="11"/>
        <v>0</v>
      </c>
      <c r="G58" s="28">
        <f t="shared" si="14"/>
        <v>0.3253012048192771</v>
      </c>
      <c r="H58" s="561">
        <v>52</v>
      </c>
      <c r="I58" s="17">
        <f t="shared" si="12"/>
        <v>0.62650602409638556</v>
      </c>
      <c r="J58" s="561">
        <v>4</v>
      </c>
      <c r="K58" s="262">
        <f t="shared" si="13"/>
        <v>4.8192771084337352E-2</v>
      </c>
      <c r="L58" s="223"/>
      <c r="M58" s="558"/>
      <c r="N58" s="559"/>
      <c r="O58" s="559"/>
      <c r="P58" s="559"/>
      <c r="Q58" s="559"/>
      <c r="R58" s="560"/>
      <c r="S58" s="223"/>
      <c r="T58" s="223"/>
      <c r="U58" s="223"/>
      <c r="V58" s="223"/>
    </row>
    <row r="59" spans="1:22" x14ac:dyDescent="0.25">
      <c r="A59" s="168" t="s">
        <v>83</v>
      </c>
      <c r="B59" s="50">
        <v>47</v>
      </c>
      <c r="C59" s="561">
        <v>37</v>
      </c>
      <c r="D59" s="15">
        <f t="shared" si="10"/>
        <v>0.78723404255319152</v>
      </c>
      <c r="E59" s="561">
        <v>2</v>
      </c>
      <c r="F59" s="17">
        <f t="shared" si="11"/>
        <v>4.2553191489361701E-2</v>
      </c>
      <c r="G59" s="28">
        <f t="shared" si="14"/>
        <v>0.82978723404255317</v>
      </c>
      <c r="H59" s="561">
        <v>6</v>
      </c>
      <c r="I59" s="17">
        <f t="shared" si="12"/>
        <v>0.1276595744680851</v>
      </c>
      <c r="J59" s="561">
        <v>2</v>
      </c>
      <c r="K59" s="262">
        <f t="shared" si="13"/>
        <v>4.2553191489361701E-2</v>
      </c>
      <c r="L59" s="223"/>
      <c r="M59" s="558"/>
      <c r="N59" s="559"/>
      <c r="O59" s="559"/>
      <c r="P59" s="559"/>
      <c r="Q59" s="559"/>
      <c r="R59" s="560"/>
      <c r="S59" s="223"/>
      <c r="T59" s="223"/>
      <c r="U59" s="223"/>
      <c r="V59" s="223"/>
    </row>
    <row r="60" spans="1:22" x14ac:dyDescent="0.25">
      <c r="A60" s="168" t="s">
        <v>22</v>
      </c>
      <c r="B60" s="50">
        <v>126</v>
      </c>
      <c r="C60" s="561">
        <v>28</v>
      </c>
      <c r="D60" s="15">
        <f t="shared" si="10"/>
        <v>0.22222222222222221</v>
      </c>
      <c r="E60" s="561">
        <v>3</v>
      </c>
      <c r="F60" s="17">
        <f t="shared" si="11"/>
        <v>2.3809523809523808E-2</v>
      </c>
      <c r="G60" s="28">
        <f t="shared" si="14"/>
        <v>0.24603174603174602</v>
      </c>
      <c r="H60" s="561">
        <v>95</v>
      </c>
      <c r="I60" s="17">
        <f t="shared" si="12"/>
        <v>0.75396825396825395</v>
      </c>
      <c r="J60" s="561">
        <v>0</v>
      </c>
      <c r="K60" s="262">
        <f t="shared" si="13"/>
        <v>0</v>
      </c>
      <c r="L60" s="223"/>
      <c r="M60" s="558"/>
      <c r="N60" s="559"/>
      <c r="O60" s="559"/>
      <c r="P60" s="559"/>
      <c r="Q60" s="559"/>
      <c r="R60" s="560"/>
      <c r="S60" s="223"/>
      <c r="T60" s="223"/>
      <c r="U60" s="223"/>
      <c r="V60" s="223"/>
    </row>
    <row r="61" spans="1:22" x14ac:dyDescent="0.25">
      <c r="A61" s="111" t="s">
        <v>84</v>
      </c>
      <c r="B61" s="50">
        <v>61</v>
      </c>
      <c r="C61" s="561">
        <v>29</v>
      </c>
      <c r="D61" s="15">
        <f t="shared" si="10"/>
        <v>0.47540983606557374</v>
      </c>
      <c r="E61" s="561">
        <v>0</v>
      </c>
      <c r="F61" s="17">
        <f t="shared" si="11"/>
        <v>0</v>
      </c>
      <c r="G61" s="28">
        <f t="shared" si="14"/>
        <v>0.47540983606557374</v>
      </c>
      <c r="H61" s="561">
        <v>32</v>
      </c>
      <c r="I61" s="17">
        <f t="shared" si="12"/>
        <v>0.52459016393442626</v>
      </c>
      <c r="J61" s="561">
        <v>0</v>
      </c>
      <c r="K61" s="262">
        <f t="shared" si="13"/>
        <v>0</v>
      </c>
      <c r="L61" s="223"/>
      <c r="M61" s="558"/>
      <c r="N61" s="559"/>
      <c r="O61" s="559"/>
      <c r="P61" s="559"/>
      <c r="Q61" s="559"/>
      <c r="R61" s="560"/>
      <c r="S61" s="223"/>
      <c r="T61" s="223"/>
      <c r="U61" s="223"/>
      <c r="V61" s="223"/>
    </row>
    <row r="62" spans="1:22" x14ac:dyDescent="0.25">
      <c r="A62" s="168" t="s">
        <v>85</v>
      </c>
      <c r="B62" s="50">
        <v>27</v>
      </c>
      <c r="C62" s="561">
        <v>25</v>
      </c>
      <c r="D62" s="15">
        <f t="shared" si="10"/>
        <v>0.92592592592592593</v>
      </c>
      <c r="E62" s="561">
        <v>0</v>
      </c>
      <c r="F62" s="17">
        <f t="shared" si="11"/>
        <v>0</v>
      </c>
      <c r="G62" s="28">
        <f t="shared" si="14"/>
        <v>0.92592592592592593</v>
      </c>
      <c r="H62" s="561">
        <v>2</v>
      </c>
      <c r="I62" s="17">
        <f t="shared" si="12"/>
        <v>7.407407407407407E-2</v>
      </c>
      <c r="J62" s="561">
        <v>0</v>
      </c>
      <c r="K62" s="262">
        <f t="shared" si="13"/>
        <v>0</v>
      </c>
      <c r="L62" s="223"/>
      <c r="M62" s="558"/>
      <c r="N62" s="559"/>
      <c r="O62" s="559"/>
      <c r="P62" s="559"/>
      <c r="Q62" s="559"/>
      <c r="R62" s="560"/>
      <c r="S62" s="223"/>
      <c r="T62" s="223"/>
      <c r="U62" s="223"/>
      <c r="V62" s="223"/>
    </row>
    <row r="63" spans="1:22" x14ac:dyDescent="0.25">
      <c r="A63" s="168" t="s">
        <v>86</v>
      </c>
      <c r="B63" s="50">
        <v>41</v>
      </c>
      <c r="C63" s="561">
        <v>35</v>
      </c>
      <c r="D63" s="15">
        <f t="shared" si="10"/>
        <v>0.85365853658536583</v>
      </c>
      <c r="E63" s="561">
        <v>0</v>
      </c>
      <c r="F63" s="17">
        <f t="shared" si="11"/>
        <v>0</v>
      </c>
      <c r="G63" s="28">
        <f t="shared" si="14"/>
        <v>0.85365853658536583</v>
      </c>
      <c r="H63" s="561">
        <v>5</v>
      </c>
      <c r="I63" s="17">
        <f t="shared" si="12"/>
        <v>0.12195121951219512</v>
      </c>
      <c r="J63" s="561">
        <v>1</v>
      </c>
      <c r="K63" s="262">
        <f t="shared" si="13"/>
        <v>2.4390243902439025E-2</v>
      </c>
      <c r="L63" s="223"/>
      <c r="M63" s="558"/>
      <c r="N63" s="559"/>
      <c r="O63" s="559"/>
      <c r="P63" s="559"/>
      <c r="Q63" s="559"/>
      <c r="R63" s="560"/>
      <c r="S63" s="223"/>
      <c r="T63" s="223"/>
      <c r="U63" s="223"/>
      <c r="V63" s="223"/>
    </row>
    <row r="64" spans="1:22" x14ac:dyDescent="0.25">
      <c r="A64" s="168" t="s">
        <v>87</v>
      </c>
      <c r="B64" s="50">
        <v>123</v>
      </c>
      <c r="C64" s="561">
        <v>96</v>
      </c>
      <c r="D64" s="15">
        <f t="shared" si="10"/>
        <v>0.78048780487804881</v>
      </c>
      <c r="E64" s="561">
        <v>6</v>
      </c>
      <c r="F64" s="17">
        <f t="shared" si="11"/>
        <v>4.878048780487805E-2</v>
      </c>
      <c r="G64" s="28">
        <f t="shared" si="14"/>
        <v>0.8292682926829269</v>
      </c>
      <c r="H64" s="561">
        <v>20</v>
      </c>
      <c r="I64" s="17">
        <f t="shared" si="12"/>
        <v>0.16260162601626016</v>
      </c>
      <c r="J64" s="561">
        <v>1</v>
      </c>
      <c r="K64" s="262">
        <f t="shared" si="13"/>
        <v>8.130081300813009E-3</v>
      </c>
      <c r="L64" s="223"/>
      <c r="M64" s="558"/>
      <c r="N64" s="559"/>
      <c r="O64" s="559"/>
      <c r="P64" s="559"/>
      <c r="Q64" s="559"/>
      <c r="R64" s="560"/>
      <c r="S64" s="223"/>
      <c r="T64" s="223"/>
      <c r="U64" s="223"/>
      <c r="V64" s="223"/>
    </row>
    <row r="65" spans="1:22" x14ac:dyDescent="0.25">
      <c r="A65" s="168" t="s">
        <v>27</v>
      </c>
      <c r="B65" s="50">
        <v>29</v>
      </c>
      <c r="C65" s="561">
        <v>21</v>
      </c>
      <c r="D65" s="15">
        <f t="shared" si="10"/>
        <v>0.72413793103448276</v>
      </c>
      <c r="E65" s="561">
        <v>2</v>
      </c>
      <c r="F65" s="17">
        <f t="shared" si="11"/>
        <v>6.8965517241379309E-2</v>
      </c>
      <c r="G65" s="28">
        <f t="shared" si="14"/>
        <v>0.7931034482758621</v>
      </c>
      <c r="H65" s="561">
        <v>5</v>
      </c>
      <c r="I65" s="17">
        <f t="shared" si="12"/>
        <v>0.17241379310344829</v>
      </c>
      <c r="J65" s="561">
        <v>1</v>
      </c>
      <c r="K65" s="262">
        <f t="shared" si="13"/>
        <v>3.4482758620689655E-2</v>
      </c>
      <c r="L65" s="223"/>
      <c r="M65" s="558"/>
      <c r="N65" s="558"/>
      <c r="O65" s="558"/>
      <c r="P65" s="558"/>
      <c r="Q65" s="558"/>
      <c r="R65" s="558"/>
      <c r="S65" s="223"/>
      <c r="T65" s="223"/>
      <c r="U65" s="223"/>
      <c r="V65" s="223"/>
    </row>
    <row r="66" spans="1:22" x14ac:dyDescent="0.25">
      <c r="A66" s="169" t="s">
        <v>28</v>
      </c>
      <c r="B66" s="2">
        <f>SUM(B53:B65)</f>
        <v>820</v>
      </c>
      <c r="C66" s="2">
        <f>SUM(C53:C65)</f>
        <v>521</v>
      </c>
      <c r="D66" s="20">
        <f t="shared" si="10"/>
        <v>0.63536585365853659</v>
      </c>
      <c r="E66" s="2">
        <f>SUM(E53:E65)</f>
        <v>16</v>
      </c>
      <c r="F66" s="21">
        <f t="shared" si="11"/>
        <v>1.9512195121951219E-2</v>
      </c>
      <c r="G66" s="29">
        <f t="shared" si="14"/>
        <v>0.65487804878048783</v>
      </c>
      <c r="H66" s="2">
        <f>SUM(H53:H65)</f>
        <v>269</v>
      </c>
      <c r="I66" s="21">
        <f t="shared" si="12"/>
        <v>0.32804878048780489</v>
      </c>
      <c r="J66" s="2">
        <f>SUM(J53:J65)</f>
        <v>14</v>
      </c>
      <c r="K66" s="263">
        <f t="shared" si="13"/>
        <v>1.7073170731707318E-2</v>
      </c>
      <c r="L66" s="223"/>
      <c r="M66" s="558"/>
      <c r="N66" s="558"/>
      <c r="O66" s="558"/>
      <c r="P66" s="558"/>
      <c r="Q66" s="558"/>
      <c r="R66" s="558"/>
      <c r="S66" s="230"/>
      <c r="T66" s="223"/>
      <c r="U66" s="223"/>
      <c r="V66" s="223"/>
    </row>
    <row r="67" spans="1:22" s="223" customFormat="1" x14ac:dyDescent="0.25">
      <c r="A67" s="494" t="s">
        <v>543</v>
      </c>
      <c r="U67" s="230"/>
    </row>
    <row r="68" spans="1:22" s="223" customFormat="1" x14ac:dyDescent="0.25"/>
    <row r="69" spans="1:22" s="223" customFormat="1" x14ac:dyDescent="0.25"/>
    <row r="70" spans="1:22" s="223" customFormat="1" x14ac:dyDescent="0.25"/>
    <row r="71" spans="1:22" s="223" customFormat="1" x14ac:dyDescent="0.25"/>
    <row r="72" spans="1:22" s="223" customFormat="1" x14ac:dyDescent="0.25"/>
    <row r="73" spans="1:22" s="223" customFormat="1" x14ac:dyDescent="0.25"/>
    <row r="74" spans="1:22" s="223" customFormat="1" x14ac:dyDescent="0.25"/>
    <row r="75" spans="1:22" s="223" customFormat="1" x14ac:dyDescent="0.25"/>
    <row r="76" spans="1:22" s="223" customFormat="1" x14ac:dyDescent="0.25"/>
    <row r="77" spans="1:22" s="223" customFormat="1" x14ac:dyDescent="0.25"/>
    <row r="78" spans="1:22" s="223" customFormat="1" x14ac:dyDescent="0.25"/>
    <row r="79" spans="1:22" s="223" customFormat="1" x14ac:dyDescent="0.25"/>
    <row r="80" spans="1:22" s="223" customFormat="1" x14ac:dyDescent="0.25"/>
    <row r="81" s="223" customFormat="1" x14ac:dyDescent="0.25"/>
    <row r="82" s="223" customFormat="1" x14ac:dyDescent="0.25"/>
    <row r="83" s="223" customFormat="1" x14ac:dyDescent="0.25"/>
    <row r="84" s="223" customFormat="1" x14ac:dyDescent="0.25"/>
    <row r="85" s="223" customFormat="1" x14ac:dyDescent="0.25"/>
  </sheetData>
  <mergeCells count="19">
    <mergeCell ref="A48:N48"/>
    <mergeCell ref="A3:N3"/>
    <mergeCell ref="A5:A7"/>
    <mergeCell ref="C5:D6"/>
    <mergeCell ref="E5:F6"/>
    <mergeCell ref="H5:I6"/>
    <mergeCell ref="J5:K6"/>
    <mergeCell ref="L5:L7"/>
    <mergeCell ref="A27:N27"/>
    <mergeCell ref="A29:A31"/>
    <mergeCell ref="C29:D30"/>
    <mergeCell ref="E29:F30"/>
    <mergeCell ref="H29:I30"/>
    <mergeCell ref="J29:K30"/>
    <mergeCell ref="A50:A52"/>
    <mergeCell ref="C50:D51"/>
    <mergeCell ref="E50:F51"/>
    <mergeCell ref="H50:I51"/>
    <mergeCell ref="J50:K51"/>
  </mergeCells>
  <hyperlinks>
    <hyperlink ref="A1" location="TOC!A1" display="TOC"/>
  </hyperlinks>
  <pageMargins left="0.70866141732283472" right="0.70866141732283472" top="0.74803149606299213" bottom="0.74803149606299213" header="0.31496062992125984" footer="0.31496062992125984"/>
  <pageSetup paperSize="9" scale="88" orientation="landscape" r:id="rId1"/>
  <headerFooter>
    <oddHeader>&amp;C&amp;F</oddHeader>
    <oddFooter>&amp;C&amp;A
Page &amp;P of &amp;N</oddFooter>
  </headerFooter>
  <rowBreaks count="2" manualBreakCount="2">
    <brk id="26" max="11" man="1"/>
    <brk id="47" max="11" man="1"/>
  </rowBreaks>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76"/>
  <sheetViews>
    <sheetView zoomScaleNormal="100" workbookViewId="0"/>
  </sheetViews>
  <sheetFormatPr defaultRowHeight="15" x14ac:dyDescent="0.25"/>
  <cols>
    <col min="1" max="1" width="18.7109375" customWidth="1"/>
    <col min="2" max="2" width="14.7109375" customWidth="1"/>
    <col min="3" max="14" width="10.7109375" customWidth="1"/>
    <col min="15" max="15" width="20.7109375" customWidth="1"/>
    <col min="16" max="16" width="9.140625" style="223"/>
    <col min="17" max="17" width="10.140625" style="223" customWidth="1"/>
    <col min="18" max="19" width="9.140625" style="223"/>
    <col min="20" max="20" width="9.140625" style="223" customWidth="1"/>
    <col min="21" max="30" width="9.140625" style="223"/>
  </cols>
  <sheetData>
    <row r="1" spans="1:30" s="223" customFormat="1" x14ac:dyDescent="0.25">
      <c r="A1" s="222" t="s">
        <v>74</v>
      </c>
    </row>
    <row r="2" spans="1:30" s="223" customFormat="1" x14ac:dyDescent="0.25">
      <c r="A2" s="222"/>
    </row>
    <row r="3" spans="1:30" s="453" customFormat="1" ht="15.75" x14ac:dyDescent="0.25">
      <c r="A3" s="221" t="s">
        <v>575</v>
      </c>
      <c r="P3" s="454"/>
      <c r="Q3" s="454"/>
      <c r="R3" s="454"/>
      <c r="S3" s="454"/>
      <c r="T3" s="454"/>
      <c r="U3" s="454"/>
      <c r="V3" s="454"/>
      <c r="W3" s="454"/>
      <c r="X3" s="454"/>
      <c r="Y3" s="454"/>
      <c r="Z3" s="454"/>
      <c r="AA3" s="454"/>
      <c r="AB3" s="454"/>
      <c r="AC3" s="454"/>
      <c r="AD3" s="454"/>
    </row>
    <row r="4" spans="1:30" s="223" customFormat="1" x14ac:dyDescent="0.25"/>
    <row r="5" spans="1:30" ht="45" customHeight="1" x14ac:dyDescent="0.25">
      <c r="A5" s="699" t="s">
        <v>160</v>
      </c>
      <c r="B5" s="437" t="s">
        <v>323</v>
      </c>
      <c r="C5" s="727" t="s">
        <v>163</v>
      </c>
      <c r="D5" s="727"/>
      <c r="E5" s="727" t="s">
        <v>162</v>
      </c>
      <c r="F5" s="727"/>
      <c r="G5" s="727" t="s">
        <v>161</v>
      </c>
      <c r="H5" s="727"/>
      <c r="I5" s="727" t="s">
        <v>4</v>
      </c>
      <c r="J5" s="727"/>
      <c r="K5" s="148" t="s">
        <v>326</v>
      </c>
      <c r="L5" s="727" t="s">
        <v>7</v>
      </c>
      <c r="M5" s="727"/>
      <c r="N5" s="701" t="s">
        <v>37</v>
      </c>
      <c r="O5" s="723" t="s">
        <v>552</v>
      </c>
      <c r="P5" s="229"/>
      <c r="Q5" s="229"/>
      <c r="R5" s="229"/>
    </row>
    <row r="6" spans="1:30" x14ac:dyDescent="0.25">
      <c r="A6" s="700"/>
      <c r="B6" s="146" t="s">
        <v>8</v>
      </c>
      <c r="C6" s="146" t="s">
        <v>9</v>
      </c>
      <c r="D6" s="146" t="s">
        <v>10</v>
      </c>
      <c r="E6" s="146" t="s">
        <v>9</v>
      </c>
      <c r="F6" s="146" t="s">
        <v>10</v>
      </c>
      <c r="G6" s="146" t="s">
        <v>9</v>
      </c>
      <c r="H6" s="146" t="s">
        <v>10</v>
      </c>
      <c r="I6" s="146" t="s">
        <v>9</v>
      </c>
      <c r="J6" s="146" t="s">
        <v>10</v>
      </c>
      <c r="K6" s="147" t="s">
        <v>10</v>
      </c>
      <c r="L6" s="146" t="s">
        <v>9</v>
      </c>
      <c r="M6" s="146" t="s">
        <v>10</v>
      </c>
      <c r="N6" s="703"/>
      <c r="O6" s="725"/>
      <c r="P6" s="229"/>
      <c r="Q6" s="229"/>
      <c r="R6" s="229"/>
    </row>
    <row r="7" spans="1:30" x14ac:dyDescent="0.25">
      <c r="A7" s="37" t="s">
        <v>12</v>
      </c>
      <c r="B7" s="50">
        <v>182</v>
      </c>
      <c r="C7" s="49">
        <v>130</v>
      </c>
      <c r="D7" s="140">
        <f t="shared" ref="D7:D21" si="0">C7/B7</f>
        <v>0.7142857142857143</v>
      </c>
      <c r="E7" s="50">
        <v>0</v>
      </c>
      <c r="F7" s="141">
        <f t="shared" ref="F7:F21" si="1">E7/B7</f>
        <v>0</v>
      </c>
      <c r="G7" s="50">
        <v>2</v>
      </c>
      <c r="H7" s="142">
        <f t="shared" ref="H7:H21" si="2">G7/B7</f>
        <v>1.098901098901099E-2</v>
      </c>
      <c r="I7" s="50">
        <v>49</v>
      </c>
      <c r="J7" s="142">
        <f t="shared" ref="J7:J21" si="3">I7/B7</f>
        <v>0.26923076923076922</v>
      </c>
      <c r="K7" s="10">
        <f>D7+F7+H7</f>
        <v>0.72527472527472525</v>
      </c>
      <c r="L7" s="50">
        <v>1</v>
      </c>
      <c r="M7" s="142">
        <f t="shared" ref="M7:M21" si="4">L7/B7</f>
        <v>5.4945054945054949E-3</v>
      </c>
      <c r="N7" s="67"/>
      <c r="O7" s="262" t="s">
        <v>55</v>
      </c>
      <c r="P7" s="229"/>
      <c r="Q7" s="455"/>
      <c r="R7" s="229"/>
    </row>
    <row r="8" spans="1:30" x14ac:dyDescent="0.25">
      <c r="A8" s="37" t="s">
        <v>14</v>
      </c>
      <c r="B8" s="50">
        <v>189</v>
      </c>
      <c r="C8" s="49">
        <v>126</v>
      </c>
      <c r="D8" s="140">
        <f t="shared" si="0"/>
        <v>0.66666666666666663</v>
      </c>
      <c r="E8" s="50">
        <v>0</v>
      </c>
      <c r="F8" s="141">
        <f t="shared" si="1"/>
        <v>0</v>
      </c>
      <c r="G8" s="50">
        <v>1</v>
      </c>
      <c r="H8" s="142">
        <f t="shared" si="2"/>
        <v>5.2910052910052907E-3</v>
      </c>
      <c r="I8" s="50">
        <v>62</v>
      </c>
      <c r="J8" s="142">
        <f t="shared" si="3"/>
        <v>0.32804232804232802</v>
      </c>
      <c r="K8" s="10">
        <f t="shared" ref="K8:K21" si="5">D8+F8+H8</f>
        <v>0.67195767195767186</v>
      </c>
      <c r="L8" s="50">
        <v>0</v>
      </c>
      <c r="M8" s="142">
        <f t="shared" si="4"/>
        <v>0</v>
      </c>
      <c r="N8" s="67"/>
      <c r="O8" s="262" t="s">
        <v>55</v>
      </c>
      <c r="P8" s="229"/>
      <c r="Q8" s="455"/>
      <c r="R8" s="229"/>
    </row>
    <row r="9" spans="1:30" x14ac:dyDescent="0.25">
      <c r="A9" s="37" t="s">
        <v>16</v>
      </c>
      <c r="B9" s="50">
        <v>208</v>
      </c>
      <c r="C9" s="49">
        <v>94</v>
      </c>
      <c r="D9" s="140">
        <f t="shared" si="0"/>
        <v>0.45192307692307693</v>
      </c>
      <c r="E9" s="50">
        <v>0</v>
      </c>
      <c r="F9" s="141">
        <f t="shared" si="1"/>
        <v>0</v>
      </c>
      <c r="G9" s="50">
        <v>4</v>
      </c>
      <c r="H9" s="142">
        <f t="shared" si="2"/>
        <v>1.9230769230769232E-2</v>
      </c>
      <c r="I9" s="50">
        <v>9</v>
      </c>
      <c r="J9" s="142">
        <f t="shared" si="3"/>
        <v>4.3269230769230768E-2</v>
      </c>
      <c r="K9" s="10">
        <f t="shared" si="5"/>
        <v>0.47115384615384615</v>
      </c>
      <c r="L9" s="50">
        <v>101</v>
      </c>
      <c r="M9" s="142">
        <f t="shared" si="4"/>
        <v>0.48557692307692307</v>
      </c>
      <c r="N9" s="67"/>
      <c r="O9" s="256"/>
      <c r="P9" s="229"/>
      <c r="Q9" s="455"/>
      <c r="R9" s="229"/>
    </row>
    <row r="10" spans="1:30" x14ac:dyDescent="0.25">
      <c r="A10" s="37" t="s">
        <v>18</v>
      </c>
      <c r="B10" s="50">
        <v>200</v>
      </c>
      <c r="C10" s="49">
        <v>153</v>
      </c>
      <c r="D10" s="140">
        <f t="shared" si="0"/>
        <v>0.76500000000000001</v>
      </c>
      <c r="E10" s="50">
        <v>2</v>
      </c>
      <c r="F10" s="141">
        <f t="shared" si="1"/>
        <v>0.01</v>
      </c>
      <c r="G10" s="50">
        <v>0</v>
      </c>
      <c r="H10" s="142">
        <f t="shared" si="2"/>
        <v>0</v>
      </c>
      <c r="I10" s="50">
        <v>21</v>
      </c>
      <c r="J10" s="142">
        <f t="shared" si="3"/>
        <v>0.105</v>
      </c>
      <c r="K10" s="10">
        <f t="shared" si="5"/>
        <v>0.77500000000000002</v>
      </c>
      <c r="L10" s="50">
        <v>24</v>
      </c>
      <c r="M10" s="142">
        <f t="shared" si="4"/>
        <v>0.12</v>
      </c>
      <c r="N10" s="67"/>
      <c r="O10" s="262" t="s">
        <v>55</v>
      </c>
      <c r="P10" s="229"/>
      <c r="Q10" s="455"/>
      <c r="R10" s="229"/>
    </row>
    <row r="11" spans="1:30" x14ac:dyDescent="0.25">
      <c r="A11" s="37" t="s">
        <v>19</v>
      </c>
      <c r="B11" s="50">
        <v>247</v>
      </c>
      <c r="C11" s="49">
        <v>138</v>
      </c>
      <c r="D11" s="140">
        <f t="shared" si="0"/>
        <v>0.5587044534412956</v>
      </c>
      <c r="E11" s="50">
        <v>1</v>
      </c>
      <c r="F11" s="141">
        <f t="shared" si="1"/>
        <v>4.048582995951417E-3</v>
      </c>
      <c r="G11" s="50">
        <v>1</v>
      </c>
      <c r="H11" s="142">
        <f t="shared" si="2"/>
        <v>4.048582995951417E-3</v>
      </c>
      <c r="I11" s="50">
        <v>1</v>
      </c>
      <c r="J11" s="142">
        <f t="shared" si="3"/>
        <v>4.048582995951417E-3</v>
      </c>
      <c r="K11" s="10">
        <f t="shared" si="5"/>
        <v>0.56680161943319851</v>
      </c>
      <c r="L11" s="50">
        <v>106</v>
      </c>
      <c r="M11" s="142">
        <f t="shared" si="4"/>
        <v>0.4291497975708502</v>
      </c>
      <c r="N11" s="67"/>
      <c r="O11" s="256"/>
      <c r="P11" s="229"/>
      <c r="Q11" s="455"/>
      <c r="R11" s="229"/>
    </row>
    <row r="12" spans="1:30" x14ac:dyDescent="0.25">
      <c r="A12" s="138" t="s">
        <v>20</v>
      </c>
      <c r="B12" s="50">
        <v>299</v>
      </c>
      <c r="C12" s="49">
        <v>1</v>
      </c>
      <c r="D12" s="143">
        <f t="shared" si="0"/>
        <v>3.3444816053511705E-3</v>
      </c>
      <c r="E12" s="50">
        <v>0</v>
      </c>
      <c r="F12" s="144">
        <f t="shared" si="1"/>
        <v>0</v>
      </c>
      <c r="G12" s="50">
        <v>0</v>
      </c>
      <c r="H12" s="145">
        <f t="shared" si="2"/>
        <v>0</v>
      </c>
      <c r="I12" s="50">
        <v>4</v>
      </c>
      <c r="J12" s="145">
        <f t="shared" si="3"/>
        <v>1.3377926421404682E-2</v>
      </c>
      <c r="K12" s="10">
        <f t="shared" si="5"/>
        <v>3.3444816053511705E-3</v>
      </c>
      <c r="L12" s="50">
        <v>294</v>
      </c>
      <c r="M12" s="145">
        <f t="shared" si="4"/>
        <v>0.98327759197324416</v>
      </c>
      <c r="N12" s="67"/>
      <c r="O12" s="262" t="s">
        <v>54</v>
      </c>
      <c r="P12" s="229"/>
      <c r="Q12" s="455"/>
      <c r="R12" s="229"/>
    </row>
    <row r="13" spans="1:30" x14ac:dyDescent="0.25">
      <c r="A13" s="37" t="s">
        <v>83</v>
      </c>
      <c r="B13" s="50">
        <v>202</v>
      </c>
      <c r="C13" s="49">
        <v>152</v>
      </c>
      <c r="D13" s="140">
        <f t="shared" si="0"/>
        <v>0.75247524752475248</v>
      </c>
      <c r="E13" s="50">
        <v>2</v>
      </c>
      <c r="F13" s="141">
        <f t="shared" si="1"/>
        <v>9.9009900990099011E-3</v>
      </c>
      <c r="G13" s="50">
        <v>4</v>
      </c>
      <c r="H13" s="142">
        <f t="shared" si="2"/>
        <v>1.9801980198019802E-2</v>
      </c>
      <c r="I13" s="50">
        <v>0</v>
      </c>
      <c r="J13" s="142">
        <f t="shared" si="3"/>
        <v>0</v>
      </c>
      <c r="K13" s="10">
        <f t="shared" si="5"/>
        <v>0.78217821782178221</v>
      </c>
      <c r="L13" s="50">
        <v>44</v>
      </c>
      <c r="M13" s="142">
        <f t="shared" si="4"/>
        <v>0.21782178217821782</v>
      </c>
      <c r="N13" s="67"/>
      <c r="O13" s="262" t="s">
        <v>55</v>
      </c>
      <c r="P13" s="229"/>
      <c r="Q13" s="455"/>
      <c r="R13" s="229"/>
    </row>
    <row r="14" spans="1:30" x14ac:dyDescent="0.25">
      <c r="A14" s="37" t="s">
        <v>22</v>
      </c>
      <c r="B14" s="50">
        <v>388</v>
      </c>
      <c r="C14" s="49">
        <v>182</v>
      </c>
      <c r="D14" s="140">
        <f t="shared" si="0"/>
        <v>0.46907216494845361</v>
      </c>
      <c r="E14" s="50">
        <v>3</v>
      </c>
      <c r="F14" s="141">
        <f t="shared" si="1"/>
        <v>7.7319587628865982E-3</v>
      </c>
      <c r="G14" s="50">
        <v>10</v>
      </c>
      <c r="H14" s="142">
        <f t="shared" si="2"/>
        <v>2.5773195876288658E-2</v>
      </c>
      <c r="I14" s="50">
        <v>17</v>
      </c>
      <c r="J14" s="142">
        <f t="shared" si="3"/>
        <v>4.3814432989690719E-2</v>
      </c>
      <c r="K14" s="10">
        <f t="shared" si="5"/>
        <v>0.50257731958762886</v>
      </c>
      <c r="L14" s="50">
        <v>176</v>
      </c>
      <c r="M14" s="142">
        <f t="shared" si="4"/>
        <v>0.45360824742268041</v>
      </c>
      <c r="N14" s="67"/>
      <c r="O14" s="256"/>
      <c r="P14" s="229"/>
      <c r="Q14" s="455"/>
      <c r="R14" s="229"/>
    </row>
    <row r="15" spans="1:30" x14ac:dyDescent="0.25">
      <c r="A15" s="37" t="s">
        <v>84</v>
      </c>
      <c r="B15" s="50">
        <v>234</v>
      </c>
      <c r="C15" s="50">
        <v>122</v>
      </c>
      <c r="D15" s="140">
        <f t="shared" si="0"/>
        <v>0.5213675213675214</v>
      </c>
      <c r="E15" s="50">
        <v>2</v>
      </c>
      <c r="F15" s="141">
        <f t="shared" si="1"/>
        <v>8.5470085470085479E-3</v>
      </c>
      <c r="G15" s="50">
        <v>3</v>
      </c>
      <c r="H15" s="142">
        <f t="shared" si="2"/>
        <v>1.282051282051282E-2</v>
      </c>
      <c r="I15" s="50">
        <v>61</v>
      </c>
      <c r="J15" s="142">
        <f t="shared" si="3"/>
        <v>0.2606837606837607</v>
      </c>
      <c r="K15" s="10">
        <f t="shared" si="5"/>
        <v>0.54273504273504269</v>
      </c>
      <c r="L15" s="50">
        <v>46</v>
      </c>
      <c r="M15" s="142">
        <f t="shared" si="4"/>
        <v>0.19658119658119658</v>
      </c>
      <c r="N15" s="67"/>
      <c r="O15" s="256"/>
    </row>
    <row r="16" spans="1:30" x14ac:dyDescent="0.25">
      <c r="A16" s="37" t="s">
        <v>85</v>
      </c>
      <c r="B16" s="50">
        <v>108</v>
      </c>
      <c r="C16" s="50">
        <v>87</v>
      </c>
      <c r="D16" s="140">
        <f t="shared" si="0"/>
        <v>0.80555555555555558</v>
      </c>
      <c r="E16" s="50">
        <v>3</v>
      </c>
      <c r="F16" s="141">
        <f t="shared" si="1"/>
        <v>2.7777777777777776E-2</v>
      </c>
      <c r="G16" s="50">
        <v>0</v>
      </c>
      <c r="H16" s="142">
        <f t="shared" si="2"/>
        <v>0</v>
      </c>
      <c r="I16" s="50">
        <v>12</v>
      </c>
      <c r="J16" s="142">
        <f t="shared" si="3"/>
        <v>0.1111111111111111</v>
      </c>
      <c r="K16" s="10">
        <f t="shared" si="5"/>
        <v>0.83333333333333337</v>
      </c>
      <c r="L16" s="50">
        <v>6</v>
      </c>
      <c r="M16" s="142">
        <f t="shared" si="4"/>
        <v>5.5555555555555552E-2</v>
      </c>
      <c r="N16" s="67"/>
      <c r="O16" s="262" t="s">
        <v>55</v>
      </c>
    </row>
    <row r="17" spans="1:27" x14ac:dyDescent="0.25">
      <c r="A17" s="37" t="s">
        <v>86</v>
      </c>
      <c r="B17" s="50">
        <v>203</v>
      </c>
      <c r="C17" s="50">
        <v>17</v>
      </c>
      <c r="D17" s="140">
        <f t="shared" si="0"/>
        <v>8.3743842364532015E-2</v>
      </c>
      <c r="E17" s="50">
        <v>0</v>
      </c>
      <c r="F17" s="141">
        <f t="shared" si="1"/>
        <v>0</v>
      </c>
      <c r="G17" s="50">
        <v>6</v>
      </c>
      <c r="H17" s="142">
        <f t="shared" si="2"/>
        <v>2.9556650246305417E-2</v>
      </c>
      <c r="I17" s="50">
        <v>3</v>
      </c>
      <c r="J17" s="142">
        <f t="shared" si="3"/>
        <v>1.4778325123152709E-2</v>
      </c>
      <c r="K17" s="10">
        <f t="shared" si="5"/>
        <v>0.11330049261083744</v>
      </c>
      <c r="L17" s="50">
        <v>177</v>
      </c>
      <c r="M17" s="142">
        <f t="shared" si="4"/>
        <v>0.8719211822660099</v>
      </c>
      <c r="N17" s="67"/>
      <c r="O17" s="262" t="s">
        <v>54</v>
      </c>
    </row>
    <row r="18" spans="1:27" x14ac:dyDescent="0.25">
      <c r="A18" s="37" t="s">
        <v>87</v>
      </c>
      <c r="B18" s="50">
        <v>246</v>
      </c>
      <c r="C18" s="50">
        <v>56</v>
      </c>
      <c r="D18" s="140">
        <f t="shared" si="0"/>
        <v>0.22764227642276422</v>
      </c>
      <c r="E18" s="50">
        <v>0</v>
      </c>
      <c r="F18" s="141">
        <f t="shared" si="1"/>
        <v>0</v>
      </c>
      <c r="G18" s="50">
        <v>0</v>
      </c>
      <c r="H18" s="142">
        <f t="shared" si="2"/>
        <v>0</v>
      </c>
      <c r="I18" s="50">
        <v>1</v>
      </c>
      <c r="J18" s="142">
        <f t="shared" si="3"/>
        <v>4.0650406504065045E-3</v>
      </c>
      <c r="K18" s="10">
        <f t="shared" si="5"/>
        <v>0.22764227642276422</v>
      </c>
      <c r="L18" s="50">
        <v>189</v>
      </c>
      <c r="M18" s="142">
        <f t="shared" si="4"/>
        <v>0.76829268292682928</v>
      </c>
      <c r="N18" s="142" t="s">
        <v>33</v>
      </c>
      <c r="O18" s="260"/>
    </row>
    <row r="19" spans="1:27" x14ac:dyDescent="0.25">
      <c r="A19" s="37" t="s">
        <v>27</v>
      </c>
      <c r="B19" s="50">
        <v>106</v>
      </c>
      <c r="C19" s="50">
        <v>27</v>
      </c>
      <c r="D19" s="140">
        <f t="shared" si="0"/>
        <v>0.25471698113207547</v>
      </c>
      <c r="E19" s="50">
        <v>0</v>
      </c>
      <c r="F19" s="141">
        <f t="shared" si="1"/>
        <v>0</v>
      </c>
      <c r="G19" s="50">
        <v>1</v>
      </c>
      <c r="H19" s="142">
        <f t="shared" si="2"/>
        <v>9.433962264150943E-3</v>
      </c>
      <c r="I19" s="50">
        <v>78</v>
      </c>
      <c r="J19" s="142">
        <f t="shared" si="3"/>
        <v>0.73584905660377353</v>
      </c>
      <c r="K19" s="10">
        <f t="shared" si="5"/>
        <v>0.26415094339622641</v>
      </c>
      <c r="L19" s="50">
        <v>0</v>
      </c>
      <c r="M19" s="142">
        <f t="shared" si="4"/>
        <v>0</v>
      </c>
      <c r="N19" s="67"/>
      <c r="O19" s="262" t="s">
        <v>54</v>
      </c>
      <c r="P19" s="230"/>
    </row>
    <row r="20" spans="1:27" x14ac:dyDescent="0.25">
      <c r="A20" s="177" t="s">
        <v>94</v>
      </c>
      <c r="B20" s="297">
        <f>SUM(B7:B19)</f>
        <v>2812</v>
      </c>
      <c r="C20" s="297">
        <f>SUM(C7:C19)</f>
        <v>1285</v>
      </c>
      <c r="D20" s="457">
        <f t="shared" si="0"/>
        <v>0.4569701280227596</v>
      </c>
      <c r="E20" s="458">
        <f>SUM(E7:E19)</f>
        <v>13</v>
      </c>
      <c r="F20" s="459">
        <f t="shared" si="1"/>
        <v>4.6230440967283074E-3</v>
      </c>
      <c r="G20" s="297">
        <f>SUM(G7:G19)</f>
        <v>32</v>
      </c>
      <c r="H20" s="460">
        <f t="shared" si="2"/>
        <v>1.1379800853485065E-2</v>
      </c>
      <c r="I20" s="434">
        <f>SUM(I7:I19)</f>
        <v>318</v>
      </c>
      <c r="J20" s="460">
        <f t="shared" si="3"/>
        <v>0.11308677098150782</v>
      </c>
      <c r="K20" s="321">
        <f t="shared" si="5"/>
        <v>0.47297297297297297</v>
      </c>
      <c r="L20" s="297">
        <f>SUM(L7:L19)</f>
        <v>1164</v>
      </c>
      <c r="M20" s="460">
        <f t="shared" si="4"/>
        <v>0.41394025604551921</v>
      </c>
      <c r="N20" s="150"/>
      <c r="O20" s="256"/>
    </row>
    <row r="21" spans="1:27" x14ac:dyDescent="0.25">
      <c r="A21" s="177" t="s">
        <v>164</v>
      </c>
      <c r="B21" s="297">
        <f>B20-B18</f>
        <v>2566</v>
      </c>
      <c r="C21" s="297">
        <f>C20-C18</f>
        <v>1229</v>
      </c>
      <c r="D21" s="461">
        <f t="shared" si="0"/>
        <v>0.47895557287607171</v>
      </c>
      <c r="E21" s="458">
        <f>E20-E18</f>
        <v>13</v>
      </c>
      <c r="F21" s="459">
        <f t="shared" si="1"/>
        <v>5.0662509742790338E-3</v>
      </c>
      <c r="G21" s="297">
        <f>G20-G18</f>
        <v>32</v>
      </c>
      <c r="H21" s="460">
        <f t="shared" si="2"/>
        <v>1.2470771628994544E-2</v>
      </c>
      <c r="I21" s="434">
        <f>I20-I18</f>
        <v>317</v>
      </c>
      <c r="J21" s="460">
        <f t="shared" si="3"/>
        <v>0.12353858144972721</v>
      </c>
      <c r="K21" s="321">
        <f t="shared" si="5"/>
        <v>0.49649259547934532</v>
      </c>
      <c r="L21" s="297">
        <f>L20-L18</f>
        <v>975</v>
      </c>
      <c r="M21" s="460">
        <f t="shared" si="4"/>
        <v>0.3799688230709275</v>
      </c>
      <c r="N21" s="151"/>
      <c r="O21" s="257"/>
      <c r="R21" s="230"/>
      <c r="W21" s="230"/>
      <c r="Z21" s="230"/>
      <c r="AA21" s="230"/>
    </row>
    <row r="22" spans="1:27" s="223" customFormat="1" x14ac:dyDescent="0.25">
      <c r="A22" s="340" t="s">
        <v>545</v>
      </c>
    </row>
    <row r="23" spans="1:27" s="223" customFormat="1" x14ac:dyDescent="0.25">
      <c r="A23" s="340" t="s">
        <v>325</v>
      </c>
    </row>
    <row r="24" spans="1:27" s="223" customFormat="1" x14ac:dyDescent="0.25">
      <c r="A24" s="498" t="s">
        <v>553</v>
      </c>
    </row>
    <row r="25" spans="1:27" s="223" customFormat="1" x14ac:dyDescent="0.25">
      <c r="A25" s="340" t="s">
        <v>328</v>
      </c>
    </row>
    <row r="26" spans="1:27" s="223" customFormat="1" x14ac:dyDescent="0.25">
      <c r="A26" s="340" t="s">
        <v>327</v>
      </c>
    </row>
    <row r="27" spans="1:27" s="223" customFormat="1" x14ac:dyDescent="0.25">
      <c r="A27" s="498"/>
    </row>
    <row r="28" spans="1:27" s="454" customFormat="1" ht="15.75" x14ac:dyDescent="0.25">
      <c r="A28" s="465" t="s">
        <v>576</v>
      </c>
    </row>
    <row r="29" spans="1:27" s="223" customFormat="1" x14ac:dyDescent="0.25">
      <c r="K29" s="462"/>
    </row>
    <row r="30" spans="1:27" ht="45" customHeight="1" x14ac:dyDescent="0.25">
      <c r="A30" s="699" t="s">
        <v>160</v>
      </c>
      <c r="B30" s="433" t="s">
        <v>323</v>
      </c>
      <c r="C30" s="701" t="s">
        <v>163</v>
      </c>
      <c r="D30" s="701"/>
      <c r="E30" s="713" t="s">
        <v>162</v>
      </c>
      <c r="F30" s="713"/>
      <c r="G30" s="713" t="s">
        <v>161</v>
      </c>
      <c r="H30" s="713"/>
      <c r="I30" s="701" t="s">
        <v>4</v>
      </c>
      <c r="J30" s="701"/>
      <c r="K30" s="439" t="s">
        <v>326</v>
      </c>
      <c r="L30" s="701" t="s">
        <v>7</v>
      </c>
      <c r="M30" s="723"/>
      <c r="N30" s="726"/>
      <c r="O30" s="726"/>
      <c r="P30" s="229"/>
      <c r="Q30" s="229"/>
      <c r="R30" s="229"/>
    </row>
    <row r="31" spans="1:27" x14ac:dyDescent="0.25">
      <c r="A31" s="700"/>
      <c r="B31" s="434" t="s">
        <v>8</v>
      </c>
      <c r="C31" s="434" t="s">
        <v>9</v>
      </c>
      <c r="D31" s="434" t="s">
        <v>10</v>
      </c>
      <c r="E31" s="434" t="s">
        <v>9</v>
      </c>
      <c r="F31" s="434" t="s">
        <v>10</v>
      </c>
      <c r="G31" s="434" t="s">
        <v>9</v>
      </c>
      <c r="H31" s="434" t="s">
        <v>10</v>
      </c>
      <c r="I31" s="434" t="s">
        <v>9</v>
      </c>
      <c r="J31" s="434" t="s">
        <v>10</v>
      </c>
      <c r="K31" s="147" t="s">
        <v>10</v>
      </c>
      <c r="L31" s="496" t="s">
        <v>9</v>
      </c>
      <c r="M31" s="497" t="s">
        <v>10</v>
      </c>
      <c r="N31" s="726"/>
      <c r="O31" s="726"/>
      <c r="P31" s="229"/>
      <c r="Q31" s="229"/>
      <c r="R31" s="229"/>
    </row>
    <row r="32" spans="1:27" x14ac:dyDescent="0.25">
      <c r="A32" s="37" t="s">
        <v>12</v>
      </c>
      <c r="B32" s="50">
        <v>57</v>
      </c>
      <c r="C32" s="49">
        <v>27</v>
      </c>
      <c r="D32" s="142">
        <f t="shared" ref="D32:D45" si="6">C32/B32</f>
        <v>0.47368421052631576</v>
      </c>
      <c r="E32" s="50">
        <v>0</v>
      </c>
      <c r="F32" s="141">
        <f t="shared" ref="F32:F45" si="7">E32/B32</f>
        <v>0</v>
      </c>
      <c r="G32" s="50">
        <v>0</v>
      </c>
      <c r="H32" s="142">
        <f t="shared" ref="H32:H45" si="8">G32/B32</f>
        <v>0</v>
      </c>
      <c r="I32" s="50">
        <v>28</v>
      </c>
      <c r="J32" s="142">
        <f t="shared" ref="J32:J45" si="9">I32/B32</f>
        <v>0.49122807017543857</v>
      </c>
      <c r="K32" s="10">
        <f>D32+F32+H32</f>
        <v>0.47368421052631576</v>
      </c>
      <c r="L32" s="49">
        <v>2</v>
      </c>
      <c r="M32" s="456">
        <f t="shared" ref="M32:M45" si="10">L32/B32</f>
        <v>3.5087719298245612E-2</v>
      </c>
      <c r="N32" s="621"/>
      <c r="O32" s="229"/>
      <c r="Q32" s="229"/>
      <c r="R32" s="229"/>
    </row>
    <row r="33" spans="1:18" x14ac:dyDescent="0.25">
      <c r="A33" s="37" t="s">
        <v>14</v>
      </c>
      <c r="B33" s="50">
        <v>68</v>
      </c>
      <c r="C33" s="49">
        <v>0</v>
      </c>
      <c r="D33" s="142">
        <f t="shared" si="6"/>
        <v>0</v>
      </c>
      <c r="E33" s="50">
        <v>0</v>
      </c>
      <c r="F33" s="141">
        <f t="shared" si="7"/>
        <v>0</v>
      </c>
      <c r="G33" s="50">
        <v>0</v>
      </c>
      <c r="H33" s="142">
        <f t="shared" si="8"/>
        <v>0</v>
      </c>
      <c r="I33" s="50">
        <v>68</v>
      </c>
      <c r="J33" s="142">
        <f t="shared" si="9"/>
        <v>1</v>
      </c>
      <c r="K33" s="10">
        <f t="shared" ref="K33:K45" si="11">D33+F33+H33</f>
        <v>0</v>
      </c>
      <c r="L33" s="49">
        <v>0</v>
      </c>
      <c r="M33" s="456">
        <f t="shared" si="10"/>
        <v>0</v>
      </c>
      <c r="N33" s="621"/>
      <c r="O33" s="229"/>
      <c r="Q33" s="229"/>
      <c r="R33" s="229"/>
    </row>
    <row r="34" spans="1:18" x14ac:dyDescent="0.25">
      <c r="A34" s="37" t="s">
        <v>16</v>
      </c>
      <c r="B34" s="50">
        <v>64</v>
      </c>
      <c r="C34" s="49">
        <v>0</v>
      </c>
      <c r="D34" s="142">
        <f t="shared" si="6"/>
        <v>0</v>
      </c>
      <c r="E34" s="50">
        <v>0</v>
      </c>
      <c r="F34" s="141">
        <f t="shared" si="7"/>
        <v>0</v>
      </c>
      <c r="G34" s="50">
        <v>0</v>
      </c>
      <c r="H34" s="142">
        <f t="shared" si="8"/>
        <v>0</v>
      </c>
      <c r="I34" s="50">
        <v>1</v>
      </c>
      <c r="J34" s="142">
        <f t="shared" si="9"/>
        <v>1.5625E-2</v>
      </c>
      <c r="K34" s="10">
        <f t="shared" si="11"/>
        <v>0</v>
      </c>
      <c r="L34" s="49">
        <v>63</v>
      </c>
      <c r="M34" s="456">
        <f t="shared" si="10"/>
        <v>0.984375</v>
      </c>
      <c r="N34" s="621"/>
      <c r="O34" s="229"/>
      <c r="P34" s="233"/>
      <c r="Q34" s="229"/>
      <c r="R34" s="229"/>
    </row>
    <row r="35" spans="1:18" x14ac:dyDescent="0.25">
      <c r="A35" s="37" t="s">
        <v>18</v>
      </c>
      <c r="B35" s="50">
        <v>61</v>
      </c>
      <c r="C35" s="49">
        <v>11</v>
      </c>
      <c r="D35" s="142">
        <f t="shared" si="6"/>
        <v>0.18032786885245902</v>
      </c>
      <c r="E35" s="50">
        <v>0</v>
      </c>
      <c r="F35" s="141">
        <f t="shared" si="7"/>
        <v>0</v>
      </c>
      <c r="G35" s="50">
        <v>0</v>
      </c>
      <c r="H35" s="142">
        <f t="shared" si="8"/>
        <v>0</v>
      </c>
      <c r="I35" s="50">
        <v>20</v>
      </c>
      <c r="J35" s="142">
        <f t="shared" si="9"/>
        <v>0.32786885245901637</v>
      </c>
      <c r="K35" s="10">
        <f t="shared" si="11"/>
        <v>0.18032786885245902</v>
      </c>
      <c r="L35" s="49">
        <v>30</v>
      </c>
      <c r="M35" s="456">
        <f t="shared" si="10"/>
        <v>0.49180327868852458</v>
      </c>
      <c r="N35" s="621"/>
      <c r="O35" s="229"/>
      <c r="Q35" s="229"/>
      <c r="R35" s="229"/>
    </row>
    <row r="36" spans="1:18" x14ac:dyDescent="0.25">
      <c r="A36" s="37" t="s">
        <v>19</v>
      </c>
      <c r="B36" s="50">
        <v>77</v>
      </c>
      <c r="C36" s="49">
        <v>24</v>
      </c>
      <c r="D36" s="142">
        <f t="shared" si="6"/>
        <v>0.31168831168831168</v>
      </c>
      <c r="E36" s="50">
        <v>0</v>
      </c>
      <c r="F36" s="141">
        <f t="shared" si="7"/>
        <v>0</v>
      </c>
      <c r="G36" s="50">
        <v>0</v>
      </c>
      <c r="H36" s="142">
        <f t="shared" si="8"/>
        <v>0</v>
      </c>
      <c r="I36" s="50">
        <v>0</v>
      </c>
      <c r="J36" s="142">
        <f t="shared" si="9"/>
        <v>0</v>
      </c>
      <c r="K36" s="10">
        <f t="shared" si="11"/>
        <v>0.31168831168831168</v>
      </c>
      <c r="L36" s="49">
        <v>53</v>
      </c>
      <c r="M36" s="456">
        <f t="shared" si="10"/>
        <v>0.68831168831168832</v>
      </c>
      <c r="N36" s="621"/>
      <c r="O36" s="229"/>
      <c r="Q36" s="229"/>
      <c r="R36" s="229"/>
    </row>
    <row r="37" spans="1:18" x14ac:dyDescent="0.25">
      <c r="A37" s="37" t="s">
        <v>20</v>
      </c>
      <c r="B37" s="50">
        <v>83</v>
      </c>
      <c r="C37" s="49">
        <v>3</v>
      </c>
      <c r="D37" s="142">
        <f t="shared" si="6"/>
        <v>3.614457831325301E-2</v>
      </c>
      <c r="E37" s="50">
        <v>0</v>
      </c>
      <c r="F37" s="141">
        <f t="shared" si="7"/>
        <v>0</v>
      </c>
      <c r="G37" s="50">
        <v>0</v>
      </c>
      <c r="H37" s="142">
        <f t="shared" si="8"/>
        <v>0</v>
      </c>
      <c r="I37" s="50">
        <v>3</v>
      </c>
      <c r="J37" s="142">
        <f t="shared" si="9"/>
        <v>3.614457831325301E-2</v>
      </c>
      <c r="K37" s="10">
        <f t="shared" si="11"/>
        <v>3.614457831325301E-2</v>
      </c>
      <c r="L37" s="49">
        <v>77</v>
      </c>
      <c r="M37" s="456">
        <f t="shared" si="10"/>
        <v>0.92771084337349397</v>
      </c>
      <c r="N37" s="621"/>
      <c r="O37" s="229"/>
      <c r="Q37" s="229"/>
      <c r="R37" s="229"/>
    </row>
    <row r="38" spans="1:18" x14ac:dyDescent="0.25">
      <c r="A38" s="37" t="s">
        <v>83</v>
      </c>
      <c r="B38" s="50">
        <v>64</v>
      </c>
      <c r="C38" s="49">
        <v>17</v>
      </c>
      <c r="D38" s="142">
        <f t="shared" si="6"/>
        <v>0.265625</v>
      </c>
      <c r="E38" s="50">
        <v>0</v>
      </c>
      <c r="F38" s="141">
        <f t="shared" si="7"/>
        <v>0</v>
      </c>
      <c r="G38" s="50">
        <v>0</v>
      </c>
      <c r="H38" s="142">
        <f t="shared" si="8"/>
        <v>0</v>
      </c>
      <c r="I38" s="50">
        <v>0</v>
      </c>
      <c r="J38" s="142">
        <f t="shared" si="9"/>
        <v>0</v>
      </c>
      <c r="K38" s="10">
        <f t="shared" si="11"/>
        <v>0.265625</v>
      </c>
      <c r="L38" s="49">
        <v>47</v>
      </c>
      <c r="M38" s="456">
        <f t="shared" si="10"/>
        <v>0.734375</v>
      </c>
      <c r="N38" s="621"/>
      <c r="O38" s="229"/>
      <c r="Q38" s="229"/>
      <c r="R38" s="229"/>
    </row>
    <row r="39" spans="1:18" x14ac:dyDescent="0.25">
      <c r="A39" s="37" t="s">
        <v>22</v>
      </c>
      <c r="B39" s="50">
        <v>111</v>
      </c>
      <c r="C39" s="49">
        <v>39</v>
      </c>
      <c r="D39" s="142">
        <f t="shared" si="6"/>
        <v>0.35135135135135137</v>
      </c>
      <c r="E39" s="50">
        <v>2</v>
      </c>
      <c r="F39" s="141">
        <f t="shared" si="7"/>
        <v>1.8018018018018018E-2</v>
      </c>
      <c r="G39" s="50">
        <v>0</v>
      </c>
      <c r="H39" s="142">
        <f t="shared" si="8"/>
        <v>0</v>
      </c>
      <c r="I39" s="50">
        <v>15</v>
      </c>
      <c r="J39" s="142">
        <f t="shared" si="9"/>
        <v>0.13513513513513514</v>
      </c>
      <c r="K39" s="10">
        <f t="shared" si="11"/>
        <v>0.36936936936936937</v>
      </c>
      <c r="L39" s="49">
        <v>55</v>
      </c>
      <c r="M39" s="456">
        <f t="shared" si="10"/>
        <v>0.49549549549549549</v>
      </c>
      <c r="N39" s="621"/>
      <c r="O39" s="229"/>
      <c r="Q39" s="455"/>
      <c r="R39" s="229"/>
    </row>
    <row r="40" spans="1:18" x14ac:dyDescent="0.25">
      <c r="A40" s="37" t="s">
        <v>84</v>
      </c>
      <c r="B40" s="50">
        <v>90</v>
      </c>
      <c r="C40" s="50">
        <v>16</v>
      </c>
      <c r="D40" s="142">
        <f t="shared" si="6"/>
        <v>0.17777777777777778</v>
      </c>
      <c r="E40" s="50">
        <v>0</v>
      </c>
      <c r="F40" s="141">
        <f t="shared" si="7"/>
        <v>0</v>
      </c>
      <c r="G40" s="50">
        <v>0</v>
      </c>
      <c r="H40" s="142">
        <f t="shared" si="8"/>
        <v>0</v>
      </c>
      <c r="I40" s="50">
        <v>26</v>
      </c>
      <c r="J40" s="142">
        <f t="shared" si="9"/>
        <v>0.28888888888888886</v>
      </c>
      <c r="K40" s="10">
        <f t="shared" si="11"/>
        <v>0.17777777777777778</v>
      </c>
      <c r="L40" s="49">
        <v>48</v>
      </c>
      <c r="M40" s="456">
        <f t="shared" si="10"/>
        <v>0.53333333333333333</v>
      </c>
      <c r="N40" s="621"/>
      <c r="O40" s="229"/>
    </row>
    <row r="41" spans="1:18" x14ac:dyDescent="0.25">
      <c r="A41" s="37" t="s">
        <v>85</v>
      </c>
      <c r="B41" s="50">
        <v>37</v>
      </c>
      <c r="C41" s="50">
        <v>27</v>
      </c>
      <c r="D41" s="142">
        <f t="shared" si="6"/>
        <v>0.72972972972972971</v>
      </c>
      <c r="E41" s="50">
        <v>1</v>
      </c>
      <c r="F41" s="141">
        <f t="shared" si="7"/>
        <v>2.7027027027027029E-2</v>
      </c>
      <c r="G41" s="50">
        <v>2</v>
      </c>
      <c r="H41" s="142">
        <f t="shared" si="8"/>
        <v>5.4054054054054057E-2</v>
      </c>
      <c r="I41" s="50">
        <v>6</v>
      </c>
      <c r="J41" s="142">
        <f t="shared" si="9"/>
        <v>0.16216216216216217</v>
      </c>
      <c r="K41" s="10">
        <f t="shared" si="11"/>
        <v>0.81081081081081086</v>
      </c>
      <c r="L41" s="49">
        <v>1</v>
      </c>
      <c r="M41" s="456">
        <f t="shared" si="10"/>
        <v>2.7027027027027029E-2</v>
      </c>
      <c r="N41" s="621"/>
      <c r="O41" s="229"/>
    </row>
    <row r="42" spans="1:18" x14ac:dyDescent="0.25">
      <c r="A42" s="37" t="s">
        <v>86</v>
      </c>
      <c r="B42" s="50">
        <v>67</v>
      </c>
      <c r="C42" s="50">
        <v>0</v>
      </c>
      <c r="D42" s="142">
        <f t="shared" si="6"/>
        <v>0</v>
      </c>
      <c r="E42" s="50">
        <v>0</v>
      </c>
      <c r="F42" s="141">
        <f t="shared" si="7"/>
        <v>0</v>
      </c>
      <c r="G42" s="50">
        <v>0</v>
      </c>
      <c r="H42" s="142">
        <f t="shared" si="8"/>
        <v>0</v>
      </c>
      <c r="I42" s="50">
        <v>0</v>
      </c>
      <c r="J42" s="142">
        <f t="shared" si="9"/>
        <v>0</v>
      </c>
      <c r="K42" s="10">
        <f t="shared" si="11"/>
        <v>0</v>
      </c>
      <c r="L42" s="49">
        <v>67</v>
      </c>
      <c r="M42" s="456">
        <f t="shared" si="10"/>
        <v>1</v>
      </c>
      <c r="N42" s="621"/>
      <c r="O42" s="229"/>
    </row>
    <row r="43" spans="1:18" x14ac:dyDescent="0.25">
      <c r="A43" s="37" t="s">
        <v>96</v>
      </c>
      <c r="B43" s="50">
        <v>81</v>
      </c>
      <c r="C43" s="50">
        <v>0</v>
      </c>
      <c r="D43" s="142">
        <f t="shared" si="6"/>
        <v>0</v>
      </c>
      <c r="E43" s="50">
        <v>0</v>
      </c>
      <c r="F43" s="141">
        <f t="shared" si="7"/>
        <v>0</v>
      </c>
      <c r="G43" s="50">
        <v>0</v>
      </c>
      <c r="H43" s="142">
        <f t="shared" si="8"/>
        <v>0</v>
      </c>
      <c r="I43" s="50">
        <v>0</v>
      </c>
      <c r="J43" s="142">
        <f t="shared" si="9"/>
        <v>0</v>
      </c>
      <c r="K43" s="10">
        <f t="shared" si="11"/>
        <v>0</v>
      </c>
      <c r="L43" s="49">
        <v>81</v>
      </c>
      <c r="M43" s="456">
        <f t="shared" si="10"/>
        <v>1</v>
      </c>
      <c r="N43" s="621"/>
      <c r="O43" s="337"/>
    </row>
    <row r="44" spans="1:18" x14ac:dyDescent="0.25">
      <c r="A44" s="37" t="s">
        <v>27</v>
      </c>
      <c r="B44" s="50">
        <v>31</v>
      </c>
      <c r="C44" s="50">
        <v>25</v>
      </c>
      <c r="D44" s="142">
        <f t="shared" si="6"/>
        <v>0.80645161290322576</v>
      </c>
      <c r="E44" s="50">
        <v>0</v>
      </c>
      <c r="F44" s="141">
        <f t="shared" si="7"/>
        <v>0</v>
      </c>
      <c r="G44" s="50">
        <v>1</v>
      </c>
      <c r="H44" s="142">
        <f t="shared" si="8"/>
        <v>3.2258064516129031E-2</v>
      </c>
      <c r="I44" s="50">
        <v>5</v>
      </c>
      <c r="J44" s="142">
        <f t="shared" si="9"/>
        <v>0.16129032258064516</v>
      </c>
      <c r="K44" s="10">
        <f t="shared" si="11"/>
        <v>0.83870967741935476</v>
      </c>
      <c r="L44" s="49">
        <v>0</v>
      </c>
      <c r="M44" s="456">
        <f t="shared" si="10"/>
        <v>0</v>
      </c>
      <c r="N44" s="621"/>
      <c r="O44" s="229"/>
    </row>
    <row r="45" spans="1:18" x14ac:dyDescent="0.25">
      <c r="A45" s="177" t="s">
        <v>94</v>
      </c>
      <c r="B45" s="297">
        <f>SUM(B32:B44)</f>
        <v>891</v>
      </c>
      <c r="C45" s="297">
        <f>SUM(C32:C44)</f>
        <v>189</v>
      </c>
      <c r="D45" s="460">
        <f t="shared" si="6"/>
        <v>0.21212121212121213</v>
      </c>
      <c r="E45" s="458">
        <f>SUM(E32:E44)</f>
        <v>3</v>
      </c>
      <c r="F45" s="459">
        <f t="shared" si="7"/>
        <v>3.3670033670033669E-3</v>
      </c>
      <c r="G45" s="297">
        <f>SUM(G32:G44)</f>
        <v>3</v>
      </c>
      <c r="H45" s="460">
        <f t="shared" si="8"/>
        <v>3.3670033670033669E-3</v>
      </c>
      <c r="I45" s="434">
        <f>SUM(I32:I44)</f>
        <v>172</v>
      </c>
      <c r="J45" s="460">
        <f t="shared" si="9"/>
        <v>0.19304152637485972</v>
      </c>
      <c r="K45" s="463">
        <f t="shared" si="11"/>
        <v>0.21885521885521889</v>
      </c>
      <c r="L45" s="297">
        <f>SUM(L32:L44)</f>
        <v>524</v>
      </c>
      <c r="M45" s="649">
        <f t="shared" si="10"/>
        <v>0.58810325476992142</v>
      </c>
      <c r="N45" s="621"/>
      <c r="O45" s="229"/>
    </row>
    <row r="46" spans="1:18" s="223" customFormat="1" x14ac:dyDescent="0.25">
      <c r="A46" s="340" t="s">
        <v>545</v>
      </c>
      <c r="K46" s="464"/>
      <c r="N46" s="621"/>
      <c r="O46" s="229"/>
    </row>
    <row r="47" spans="1:18" s="223" customFormat="1" x14ac:dyDescent="0.25">
      <c r="A47" s="340" t="s">
        <v>324</v>
      </c>
    </row>
    <row r="48" spans="1:18" s="223" customFormat="1" x14ac:dyDescent="0.25">
      <c r="A48" s="229"/>
    </row>
    <row r="49" s="223" customFormat="1" x14ac:dyDescent="0.25"/>
    <row r="50" s="223" customFormat="1" x14ac:dyDescent="0.25"/>
    <row r="51" s="223" customFormat="1" x14ac:dyDescent="0.25"/>
    <row r="52" s="223" customFormat="1" x14ac:dyDescent="0.25"/>
    <row r="53" s="223" customFormat="1" x14ac:dyDescent="0.25"/>
    <row r="54" s="223" customFormat="1" x14ac:dyDescent="0.25"/>
    <row r="55" s="223" customFormat="1" x14ac:dyDescent="0.25"/>
    <row r="56" s="223" customFormat="1" x14ac:dyDescent="0.25"/>
    <row r="57" s="223" customFormat="1" x14ac:dyDescent="0.25"/>
    <row r="58" s="223" customFormat="1" x14ac:dyDescent="0.25"/>
    <row r="59" s="223" customFormat="1" x14ac:dyDescent="0.25"/>
    <row r="60" s="223" customFormat="1" x14ac:dyDescent="0.25"/>
    <row r="61" s="223" customFormat="1" x14ac:dyDescent="0.25"/>
    <row r="62" s="223" customFormat="1" x14ac:dyDescent="0.25"/>
    <row r="63" s="223" customFormat="1" x14ac:dyDescent="0.25"/>
    <row r="64" s="223" customFormat="1" x14ac:dyDescent="0.25"/>
    <row r="65" s="223" customFormat="1" x14ac:dyDescent="0.25"/>
    <row r="66" s="223" customFormat="1" x14ac:dyDescent="0.25"/>
    <row r="67" s="223" customFormat="1" x14ac:dyDescent="0.25"/>
    <row r="68" s="223" customFormat="1" x14ac:dyDescent="0.25"/>
    <row r="69" s="223" customFormat="1" x14ac:dyDescent="0.25"/>
    <row r="70" s="223" customFormat="1" x14ac:dyDescent="0.25"/>
    <row r="71" s="223" customFormat="1" x14ac:dyDescent="0.25"/>
    <row r="72" s="223" customFormat="1" x14ac:dyDescent="0.25"/>
    <row r="73" s="223" customFormat="1" x14ac:dyDescent="0.25"/>
    <row r="74" s="223" customFormat="1" x14ac:dyDescent="0.25"/>
    <row r="75" s="223" customFormat="1" x14ac:dyDescent="0.25"/>
    <row r="76" s="223" customFormat="1" x14ac:dyDescent="0.25"/>
  </sheetData>
  <mergeCells count="16">
    <mergeCell ref="N5:N6"/>
    <mergeCell ref="O5:O6"/>
    <mergeCell ref="A30:A31"/>
    <mergeCell ref="C30:D30"/>
    <mergeCell ref="E30:F30"/>
    <mergeCell ref="G30:H30"/>
    <mergeCell ref="I30:J30"/>
    <mergeCell ref="L30:M30"/>
    <mergeCell ref="N30:N31"/>
    <mergeCell ref="O30:O31"/>
    <mergeCell ref="A5:A6"/>
    <mergeCell ref="C5:D5"/>
    <mergeCell ref="E5:F5"/>
    <mergeCell ref="G5:H5"/>
    <mergeCell ref="I5:J5"/>
    <mergeCell ref="L5:M5"/>
  </mergeCells>
  <hyperlinks>
    <hyperlink ref="A1" location="TOC!A1" display="TOC"/>
  </hyperlinks>
  <pageMargins left="0.70866141732283472" right="0.70866141732283472" top="0.74803149606299213" bottom="0.74803149606299213" header="0.31496062992125984" footer="0.31496062992125984"/>
  <pageSetup paperSize="9" scale="54" orientation="landscape" r:id="rId1"/>
  <headerFooter>
    <oddHeader>&amp;C&amp;F</oddHeader>
    <oddFooter>&amp;C&amp;A
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100"/>
  <sheetViews>
    <sheetView zoomScale="85" zoomScaleNormal="85" workbookViewId="0"/>
  </sheetViews>
  <sheetFormatPr defaultRowHeight="15" x14ac:dyDescent="0.25"/>
  <cols>
    <col min="1" max="1" width="18.7109375" customWidth="1"/>
    <col min="2" max="2" width="14.85546875" customWidth="1"/>
    <col min="3" max="4" width="10.7109375" customWidth="1"/>
    <col min="5" max="5" width="10.85546875" customWidth="1"/>
    <col min="6" max="10" width="10.7109375" customWidth="1"/>
    <col min="11" max="12" width="10.85546875" customWidth="1"/>
    <col min="13" max="13" width="12.140625" customWidth="1"/>
    <col min="14" max="14" width="20.7109375" customWidth="1"/>
    <col min="16" max="16" width="12.85546875" customWidth="1"/>
    <col min="17" max="17" width="14.28515625" customWidth="1"/>
    <col min="22" max="22" width="19" customWidth="1"/>
    <col min="23" max="23" width="10.5703125" customWidth="1"/>
    <col min="24" max="24" width="14.5703125" customWidth="1"/>
    <col min="26" max="26" width="18.85546875" customWidth="1"/>
    <col min="27" max="27" width="24.5703125" customWidth="1"/>
  </cols>
  <sheetData>
    <row r="1" spans="1:23" s="223" customFormat="1" x14ac:dyDescent="0.25">
      <c r="A1" s="222" t="s">
        <v>74</v>
      </c>
    </row>
    <row r="2" spans="1:23" s="223" customFormat="1" x14ac:dyDescent="0.25">
      <c r="A2" s="222"/>
    </row>
    <row r="3" spans="1:23" s="223" customFormat="1" x14ac:dyDescent="0.25">
      <c r="A3" s="465" t="s">
        <v>577</v>
      </c>
    </row>
    <row r="4" spans="1:23" s="223" customFormat="1" x14ac:dyDescent="0.25"/>
    <row r="5" spans="1:23" s="104" customFormat="1" ht="25.5" x14ac:dyDescent="0.25">
      <c r="A5" s="730" t="s">
        <v>70</v>
      </c>
      <c r="B5" s="438" t="s">
        <v>330</v>
      </c>
      <c r="C5" s="728" t="s">
        <v>322</v>
      </c>
      <c r="D5" s="728"/>
      <c r="E5" s="728" t="s">
        <v>57</v>
      </c>
      <c r="F5" s="728"/>
      <c r="G5" s="728" t="s">
        <v>170</v>
      </c>
      <c r="H5" s="728"/>
      <c r="I5" s="728" t="s">
        <v>58</v>
      </c>
      <c r="J5" s="728"/>
      <c r="K5" s="728" t="s">
        <v>59</v>
      </c>
      <c r="L5" s="729"/>
      <c r="M5" s="312"/>
      <c r="N5" s="312"/>
      <c r="O5" s="466"/>
      <c r="P5" s="312"/>
      <c r="Q5" s="312"/>
      <c r="R5" s="312"/>
      <c r="S5" s="312"/>
      <c r="T5" s="312"/>
      <c r="U5" s="312"/>
      <c r="V5" s="312"/>
      <c r="W5" s="312"/>
    </row>
    <row r="6" spans="1:23" x14ac:dyDescent="0.25">
      <c r="A6" s="731"/>
      <c r="B6" s="152" t="s">
        <v>8</v>
      </c>
      <c r="C6" s="152" t="s">
        <v>9</v>
      </c>
      <c r="D6" s="152" t="s">
        <v>75</v>
      </c>
      <c r="E6" s="152" t="s">
        <v>9</v>
      </c>
      <c r="F6" s="152" t="s">
        <v>75</v>
      </c>
      <c r="G6" s="152" t="s">
        <v>9</v>
      </c>
      <c r="H6" s="152" t="s">
        <v>75</v>
      </c>
      <c r="I6" s="152" t="s">
        <v>9</v>
      </c>
      <c r="J6" s="152" t="s">
        <v>75</v>
      </c>
      <c r="K6" s="152" t="s">
        <v>9</v>
      </c>
      <c r="L6" s="467" t="s">
        <v>75</v>
      </c>
      <c r="M6" s="223"/>
      <c r="N6" s="223"/>
      <c r="O6" s="223"/>
      <c r="P6" s="223"/>
      <c r="Q6" s="223"/>
      <c r="R6" s="223"/>
      <c r="S6" s="223"/>
      <c r="T6" s="223"/>
      <c r="U6" s="223"/>
      <c r="V6" s="223"/>
      <c r="W6" s="223"/>
    </row>
    <row r="7" spans="1:23" x14ac:dyDescent="0.25">
      <c r="A7" s="137" t="s">
        <v>169</v>
      </c>
      <c r="B7" s="50">
        <v>707</v>
      </c>
      <c r="C7" s="50">
        <v>295</v>
      </c>
      <c r="D7" s="153">
        <f>C7/B7</f>
        <v>0.41725601131541723</v>
      </c>
      <c r="E7" s="50">
        <v>10</v>
      </c>
      <c r="F7" s="153">
        <f>E7/C7</f>
        <v>3.3898305084745763E-2</v>
      </c>
      <c r="G7" s="50">
        <v>232</v>
      </c>
      <c r="H7" s="153">
        <f>G7/C7</f>
        <v>0.78644067796610173</v>
      </c>
      <c r="I7" s="50">
        <v>32</v>
      </c>
      <c r="J7" s="153">
        <f>I7/C7</f>
        <v>0.10847457627118644</v>
      </c>
      <c r="K7" s="49">
        <v>21</v>
      </c>
      <c r="L7" s="468">
        <f>K7/C7</f>
        <v>7.1186440677966104E-2</v>
      </c>
      <c r="M7" s="223"/>
      <c r="N7" s="223"/>
      <c r="O7" s="223"/>
      <c r="P7" s="223"/>
      <c r="Q7" s="223"/>
      <c r="R7" s="223"/>
      <c r="S7" s="223"/>
      <c r="T7" s="223"/>
      <c r="U7" s="223"/>
      <c r="V7" s="223"/>
      <c r="W7" s="223"/>
    </row>
    <row r="8" spans="1:23" x14ac:dyDescent="0.25">
      <c r="A8" s="137" t="s">
        <v>115</v>
      </c>
      <c r="B8" s="185">
        <v>1173</v>
      </c>
      <c r="C8" s="50">
        <v>519</v>
      </c>
      <c r="D8" s="153">
        <f>C8/B8</f>
        <v>0.44245524296675193</v>
      </c>
      <c r="E8" s="50">
        <v>12</v>
      </c>
      <c r="F8" s="153">
        <f>E8/C8</f>
        <v>2.3121387283236993E-2</v>
      </c>
      <c r="G8" s="185">
        <v>460</v>
      </c>
      <c r="H8" s="153">
        <f>G8/C8</f>
        <v>0.88631984585741808</v>
      </c>
      <c r="I8" s="50">
        <v>31</v>
      </c>
      <c r="J8" s="153">
        <f>I8/C8</f>
        <v>5.9730250481695571E-2</v>
      </c>
      <c r="K8" s="49">
        <v>16</v>
      </c>
      <c r="L8" s="468">
        <f>K8/C8</f>
        <v>3.0828516377649325E-2</v>
      </c>
      <c r="M8" s="223"/>
      <c r="N8" s="223"/>
      <c r="O8" s="223"/>
      <c r="P8" s="223"/>
      <c r="Q8" s="223"/>
      <c r="R8" s="223"/>
      <c r="S8" s="223"/>
      <c r="T8" s="223"/>
      <c r="U8" s="223"/>
      <c r="V8" s="223"/>
      <c r="W8" s="223"/>
    </row>
    <row r="9" spans="1:23" x14ac:dyDescent="0.25">
      <c r="A9" s="137" t="s">
        <v>114</v>
      </c>
      <c r="B9" s="50">
        <v>628</v>
      </c>
      <c r="C9" s="50">
        <v>330</v>
      </c>
      <c r="D9" s="153">
        <f>C9/B9</f>
        <v>0.52547770700636942</v>
      </c>
      <c r="E9" s="50">
        <v>14</v>
      </c>
      <c r="F9" s="153">
        <f>E9/C9</f>
        <v>4.2424242424242427E-2</v>
      </c>
      <c r="G9" s="50">
        <v>284</v>
      </c>
      <c r="H9" s="153">
        <f>G9/C9</f>
        <v>0.8606060606060606</v>
      </c>
      <c r="I9" s="50">
        <v>25</v>
      </c>
      <c r="J9" s="153">
        <f>I9/C9</f>
        <v>7.575757575757576E-2</v>
      </c>
      <c r="K9" s="49">
        <v>7</v>
      </c>
      <c r="L9" s="468">
        <f>K9/C9</f>
        <v>2.1212121212121213E-2</v>
      </c>
      <c r="M9" s="223"/>
      <c r="N9" s="223"/>
      <c r="O9" s="223"/>
      <c r="P9" s="230"/>
      <c r="Q9" s="223"/>
      <c r="R9" s="223"/>
      <c r="S9" s="223"/>
      <c r="T9" s="223"/>
      <c r="U9" s="223"/>
      <c r="V9" s="223"/>
      <c r="W9" s="223"/>
    </row>
    <row r="10" spans="1:23" x14ac:dyDescent="0.25">
      <c r="A10" s="137" t="s">
        <v>113</v>
      </c>
      <c r="B10" s="50">
        <v>277</v>
      </c>
      <c r="C10" s="50">
        <v>135</v>
      </c>
      <c r="D10" s="153">
        <f>C10/B10</f>
        <v>0.48736462093862815</v>
      </c>
      <c r="E10" s="50">
        <v>3</v>
      </c>
      <c r="F10" s="153">
        <f>E10/C10</f>
        <v>2.2222222222222223E-2</v>
      </c>
      <c r="G10" s="50">
        <v>123</v>
      </c>
      <c r="H10" s="153">
        <f>G10/C10</f>
        <v>0.91111111111111109</v>
      </c>
      <c r="I10" s="50">
        <v>8</v>
      </c>
      <c r="J10" s="153">
        <f>I10/C10</f>
        <v>5.9259259259259262E-2</v>
      </c>
      <c r="K10" s="49">
        <v>1</v>
      </c>
      <c r="L10" s="468">
        <f>K10/C10</f>
        <v>7.4074074074074077E-3</v>
      </c>
      <c r="M10" s="223"/>
      <c r="N10" s="223"/>
      <c r="O10" s="223"/>
      <c r="P10" s="223"/>
      <c r="Q10" s="223"/>
      <c r="R10" s="223"/>
      <c r="S10" s="223"/>
      <c r="T10" s="223"/>
      <c r="U10" s="223"/>
      <c r="V10" s="223"/>
      <c r="W10" s="223"/>
    </row>
    <row r="11" spans="1:23" x14ac:dyDescent="0.25">
      <c r="A11" s="135" t="s">
        <v>99</v>
      </c>
      <c r="B11" s="136">
        <f>SUM(B7:B10)</f>
        <v>2785</v>
      </c>
      <c r="C11" s="136">
        <f>SUM(C7:C10)</f>
        <v>1279</v>
      </c>
      <c r="D11" s="154">
        <f>C11/B11</f>
        <v>0.45924596050269301</v>
      </c>
      <c r="E11" s="136">
        <v>29</v>
      </c>
      <c r="F11" s="154">
        <f>E11/C11</f>
        <v>2.2673964034401875E-2</v>
      </c>
      <c r="G11" s="136">
        <f>SUM(G7:G10)</f>
        <v>1099</v>
      </c>
      <c r="H11" s="154">
        <f>G11/C11</f>
        <v>0.85926505082095384</v>
      </c>
      <c r="I11" s="136">
        <f>SUM(I7:I10)</f>
        <v>96</v>
      </c>
      <c r="J11" s="154">
        <f>I11/C11</f>
        <v>7.5058639562157942E-2</v>
      </c>
      <c r="K11" s="136">
        <f>SUM(K7:K10)</f>
        <v>45</v>
      </c>
      <c r="L11" s="469">
        <f>K11/C11</f>
        <v>3.5183737294761534E-2</v>
      </c>
      <c r="M11" s="223"/>
      <c r="N11" s="223"/>
      <c r="O11" s="223"/>
      <c r="P11" s="223"/>
      <c r="Q11" s="223"/>
      <c r="R11" s="223"/>
      <c r="S11" s="223"/>
      <c r="T11" s="223"/>
      <c r="U11" s="223"/>
      <c r="V11" s="223"/>
      <c r="W11" s="223"/>
    </row>
    <row r="12" spans="1:23" s="223" customFormat="1" x14ac:dyDescent="0.25">
      <c r="A12" s="340" t="s">
        <v>545</v>
      </c>
      <c r="P12" s="230"/>
      <c r="S12" s="230"/>
    </row>
    <row r="13" spans="1:23" s="223" customFormat="1" x14ac:dyDescent="0.25">
      <c r="A13" s="340" t="s">
        <v>329</v>
      </c>
    </row>
    <row r="14" spans="1:23" s="223" customFormat="1" x14ac:dyDescent="0.25">
      <c r="A14" s="234"/>
    </row>
    <row r="15" spans="1:23" s="223" customFormat="1" x14ac:dyDescent="0.25">
      <c r="A15" s="234"/>
      <c r="N15" s="230"/>
    </row>
    <row r="16" spans="1:23" s="223" customFormat="1" x14ac:dyDescent="0.25">
      <c r="A16" s="465" t="s">
        <v>578</v>
      </c>
    </row>
    <row r="17" spans="1:27" s="223" customFormat="1" x14ac:dyDescent="0.25">
      <c r="A17" s="470"/>
    </row>
    <row r="18" spans="1:27" ht="30" customHeight="1" x14ac:dyDescent="0.25">
      <c r="A18" s="701" t="s">
        <v>160</v>
      </c>
      <c r="B18" s="433" t="s">
        <v>168</v>
      </c>
      <c r="C18" s="713" t="s">
        <v>171</v>
      </c>
      <c r="D18" s="713"/>
      <c r="E18" s="701" t="s">
        <v>57</v>
      </c>
      <c r="F18" s="701"/>
      <c r="G18" s="713" t="s">
        <v>165</v>
      </c>
      <c r="H18" s="713"/>
      <c r="I18" s="713" t="s">
        <v>58</v>
      </c>
      <c r="J18" s="713"/>
      <c r="K18" s="701" t="s">
        <v>59</v>
      </c>
      <c r="L18" s="701"/>
      <c r="M18" s="701" t="s">
        <v>37</v>
      </c>
      <c r="N18" s="723" t="s">
        <v>552</v>
      </c>
      <c r="O18" s="233"/>
      <c r="P18" s="223"/>
      <c r="Q18" s="223"/>
      <c r="R18" s="223"/>
      <c r="S18" s="223"/>
      <c r="T18" s="223"/>
      <c r="U18" s="223"/>
      <c r="V18" s="223"/>
      <c r="W18" s="223"/>
      <c r="X18" s="223"/>
      <c r="Y18" s="223"/>
      <c r="Z18" s="223"/>
      <c r="AA18" s="223"/>
    </row>
    <row r="19" spans="1:27" x14ac:dyDescent="0.25">
      <c r="A19" s="703"/>
      <c r="B19" s="435" t="s">
        <v>8</v>
      </c>
      <c r="C19" s="435" t="s">
        <v>9</v>
      </c>
      <c r="D19" s="155" t="s">
        <v>10</v>
      </c>
      <c r="E19" s="435" t="s">
        <v>9</v>
      </c>
      <c r="F19" s="435" t="s">
        <v>10</v>
      </c>
      <c r="G19" s="435" t="s">
        <v>9</v>
      </c>
      <c r="H19" s="435" t="s">
        <v>10</v>
      </c>
      <c r="I19" s="435" t="s">
        <v>9</v>
      </c>
      <c r="J19" s="435" t="s">
        <v>10</v>
      </c>
      <c r="K19" s="435" t="s">
        <v>9</v>
      </c>
      <c r="L19" s="435" t="s">
        <v>10</v>
      </c>
      <c r="M19" s="703"/>
      <c r="N19" s="725"/>
      <c r="O19" s="223"/>
      <c r="P19" s="223"/>
      <c r="Q19" s="223"/>
      <c r="R19" s="223"/>
      <c r="S19" s="223"/>
      <c r="T19" s="223"/>
      <c r="U19" s="223"/>
      <c r="V19" s="223"/>
      <c r="W19" s="223"/>
      <c r="X19" s="223"/>
      <c r="Y19" s="223"/>
      <c r="Z19" s="223"/>
      <c r="AA19" s="223"/>
    </row>
    <row r="20" spans="1:27" x14ac:dyDescent="0.25">
      <c r="A20" s="133" t="s">
        <v>12</v>
      </c>
      <c r="B20" s="50">
        <v>182</v>
      </c>
      <c r="C20" s="50">
        <v>130</v>
      </c>
      <c r="D20" s="156">
        <f t="shared" ref="D20:D33" si="0">C20/B20</f>
        <v>0.7142857142857143</v>
      </c>
      <c r="E20" s="50">
        <v>1</v>
      </c>
      <c r="F20" s="156">
        <f t="shared" ref="F20:F33" si="1">E20/C20</f>
        <v>7.6923076923076927E-3</v>
      </c>
      <c r="G20" s="50">
        <v>109</v>
      </c>
      <c r="H20" s="159">
        <f t="shared" ref="H20:H33" si="2">G20/C20</f>
        <v>0.83846153846153848</v>
      </c>
      <c r="I20" s="50">
        <v>14</v>
      </c>
      <c r="J20" s="156">
        <f t="shared" ref="J20:J33" si="3">I20/C20</f>
        <v>0.1076923076923077</v>
      </c>
      <c r="K20" s="50">
        <v>6</v>
      </c>
      <c r="L20" s="156">
        <f t="shared" ref="L20:L33" si="4">K20/C20</f>
        <v>4.6153846153846156E-2</v>
      </c>
      <c r="M20" s="37"/>
      <c r="N20" s="346"/>
      <c r="O20" s="223"/>
      <c r="P20" s="223"/>
      <c r="Q20" s="223"/>
      <c r="R20" s="223"/>
      <c r="S20" s="223"/>
      <c r="T20" s="223"/>
      <c r="U20" s="223"/>
      <c r="V20" s="223"/>
      <c r="W20" s="223"/>
      <c r="X20" s="223"/>
      <c r="Y20" s="223"/>
      <c r="Z20" s="223"/>
      <c r="AA20" s="223"/>
    </row>
    <row r="21" spans="1:27" x14ac:dyDescent="0.25">
      <c r="A21" s="133" t="s">
        <v>14</v>
      </c>
      <c r="B21" s="50">
        <v>189</v>
      </c>
      <c r="C21" s="50">
        <v>126</v>
      </c>
      <c r="D21" s="156">
        <f t="shared" si="0"/>
        <v>0.66666666666666663</v>
      </c>
      <c r="E21" s="50">
        <v>7</v>
      </c>
      <c r="F21" s="156">
        <f t="shared" si="1"/>
        <v>5.5555555555555552E-2</v>
      </c>
      <c r="G21" s="50">
        <v>100</v>
      </c>
      <c r="H21" s="159">
        <f t="shared" si="2"/>
        <v>0.79365079365079361</v>
      </c>
      <c r="I21" s="50">
        <v>14</v>
      </c>
      <c r="J21" s="156">
        <f t="shared" si="3"/>
        <v>0.1111111111111111</v>
      </c>
      <c r="K21" s="50">
        <v>5</v>
      </c>
      <c r="L21" s="156">
        <f t="shared" si="4"/>
        <v>3.968253968253968E-2</v>
      </c>
      <c r="M21" s="37"/>
      <c r="N21" s="346"/>
      <c r="O21" s="223"/>
      <c r="P21" s="223"/>
      <c r="Q21" s="223"/>
      <c r="R21" s="223"/>
      <c r="S21" s="223"/>
      <c r="T21" s="223"/>
      <c r="U21" s="223"/>
      <c r="V21" s="223"/>
      <c r="W21" s="223"/>
      <c r="X21" s="223"/>
      <c r="Y21" s="223"/>
      <c r="Z21" s="223"/>
      <c r="AA21" s="223"/>
    </row>
    <row r="22" spans="1:27" x14ac:dyDescent="0.25">
      <c r="A22" s="133" t="s">
        <v>16</v>
      </c>
      <c r="B22" s="50">
        <v>208</v>
      </c>
      <c r="C22" s="50">
        <v>94</v>
      </c>
      <c r="D22" s="156">
        <f t="shared" si="0"/>
        <v>0.45192307692307693</v>
      </c>
      <c r="E22" s="50">
        <v>3</v>
      </c>
      <c r="F22" s="156">
        <f t="shared" si="1"/>
        <v>3.1914893617021274E-2</v>
      </c>
      <c r="G22" s="50">
        <v>81</v>
      </c>
      <c r="H22" s="159">
        <f t="shared" si="2"/>
        <v>0.86170212765957444</v>
      </c>
      <c r="I22" s="50">
        <v>6</v>
      </c>
      <c r="J22" s="156">
        <f t="shared" si="3"/>
        <v>6.3829787234042548E-2</v>
      </c>
      <c r="K22" s="50">
        <v>4</v>
      </c>
      <c r="L22" s="156">
        <f t="shared" si="4"/>
        <v>4.2553191489361701E-2</v>
      </c>
      <c r="M22" s="37"/>
      <c r="N22" s="346"/>
      <c r="O22" s="223"/>
      <c r="P22" s="223"/>
      <c r="Q22" s="223"/>
      <c r="R22" s="223"/>
      <c r="S22" s="223"/>
      <c r="T22" s="223"/>
      <c r="U22" s="223"/>
      <c r="V22" s="223"/>
      <c r="W22" s="223"/>
      <c r="X22" s="230"/>
      <c r="Y22" s="223"/>
      <c r="Z22" s="223"/>
      <c r="AA22" s="223"/>
    </row>
    <row r="23" spans="1:27" x14ac:dyDescent="0.25">
      <c r="A23" s="133" t="s">
        <v>18</v>
      </c>
      <c r="B23" s="50">
        <v>200</v>
      </c>
      <c r="C23" s="50">
        <v>153</v>
      </c>
      <c r="D23" s="156">
        <f t="shared" si="0"/>
        <v>0.76500000000000001</v>
      </c>
      <c r="E23" s="50">
        <v>3</v>
      </c>
      <c r="F23" s="156">
        <f t="shared" si="1"/>
        <v>1.9607843137254902E-2</v>
      </c>
      <c r="G23" s="50">
        <v>137</v>
      </c>
      <c r="H23" s="159">
        <f t="shared" si="2"/>
        <v>0.89542483660130723</v>
      </c>
      <c r="I23" s="50">
        <v>6</v>
      </c>
      <c r="J23" s="156">
        <f t="shared" si="3"/>
        <v>3.9215686274509803E-2</v>
      </c>
      <c r="K23" s="50">
        <v>7</v>
      </c>
      <c r="L23" s="156">
        <f t="shared" si="4"/>
        <v>4.5751633986928102E-2</v>
      </c>
      <c r="M23" s="37"/>
      <c r="N23" s="346"/>
      <c r="O23" s="223"/>
      <c r="P23" s="223"/>
      <c r="Q23" s="223"/>
      <c r="R23" s="223"/>
      <c r="S23" s="223"/>
      <c r="T23" s="223"/>
      <c r="U23" s="223"/>
      <c r="V23" s="223"/>
      <c r="W23" s="223"/>
      <c r="X23" s="223"/>
      <c r="Y23" s="223"/>
      <c r="Z23" s="223"/>
      <c r="AA23" s="223"/>
    </row>
    <row r="24" spans="1:27" x14ac:dyDescent="0.25">
      <c r="A24" s="133" t="s">
        <v>19</v>
      </c>
      <c r="B24" s="50">
        <v>247</v>
      </c>
      <c r="C24" s="50">
        <v>138</v>
      </c>
      <c r="D24" s="156">
        <f t="shared" si="0"/>
        <v>0.5587044534412956</v>
      </c>
      <c r="E24" s="185">
        <v>5</v>
      </c>
      <c r="F24" s="156">
        <f t="shared" si="1"/>
        <v>3.6231884057971016E-2</v>
      </c>
      <c r="G24" s="50">
        <v>121</v>
      </c>
      <c r="H24" s="159">
        <f t="shared" si="2"/>
        <v>0.87681159420289856</v>
      </c>
      <c r="I24" s="50">
        <v>11</v>
      </c>
      <c r="J24" s="156">
        <f t="shared" si="3"/>
        <v>7.9710144927536225E-2</v>
      </c>
      <c r="K24" s="50">
        <v>1</v>
      </c>
      <c r="L24" s="156">
        <f t="shared" si="4"/>
        <v>7.246376811594203E-3</v>
      </c>
      <c r="M24" s="37"/>
      <c r="N24" s="346"/>
      <c r="O24" s="223"/>
      <c r="P24" s="223"/>
      <c r="Q24" s="223"/>
      <c r="R24" s="230"/>
      <c r="S24" s="223"/>
      <c r="T24" s="223"/>
      <c r="U24" s="223"/>
      <c r="V24" s="223"/>
      <c r="W24" s="223"/>
      <c r="X24" s="223"/>
      <c r="Y24" s="223"/>
      <c r="Z24" s="223"/>
      <c r="AA24" s="223"/>
    </row>
    <row r="25" spans="1:27" x14ac:dyDescent="0.25">
      <c r="A25" s="133" t="s">
        <v>83</v>
      </c>
      <c r="B25" s="50">
        <v>202</v>
      </c>
      <c r="C25" s="50">
        <v>152</v>
      </c>
      <c r="D25" s="156">
        <f t="shared" si="0"/>
        <v>0.75247524752475248</v>
      </c>
      <c r="E25" s="50">
        <v>1</v>
      </c>
      <c r="F25" s="156">
        <f t="shared" si="1"/>
        <v>6.5789473684210523E-3</v>
      </c>
      <c r="G25" s="50">
        <v>136</v>
      </c>
      <c r="H25" s="159">
        <f t="shared" si="2"/>
        <v>0.89473684210526316</v>
      </c>
      <c r="I25" s="50">
        <v>9</v>
      </c>
      <c r="J25" s="156">
        <f t="shared" si="3"/>
        <v>5.921052631578947E-2</v>
      </c>
      <c r="K25" s="50">
        <v>6</v>
      </c>
      <c r="L25" s="156">
        <f t="shared" si="4"/>
        <v>3.9473684210526314E-2</v>
      </c>
      <c r="M25" s="37"/>
      <c r="N25" s="346"/>
      <c r="O25" s="233"/>
      <c r="P25" s="223"/>
      <c r="Q25" s="223"/>
      <c r="R25" s="223"/>
      <c r="S25" s="223"/>
      <c r="T25" s="223"/>
      <c r="U25" s="223"/>
      <c r="V25" s="223"/>
      <c r="W25" s="223"/>
      <c r="X25" s="223"/>
      <c r="Y25" s="223"/>
      <c r="Z25" s="223"/>
      <c r="AA25" s="223"/>
    </row>
    <row r="26" spans="1:27" x14ac:dyDescent="0.25">
      <c r="A26" s="133" t="s">
        <v>22</v>
      </c>
      <c r="B26" s="50">
        <v>388</v>
      </c>
      <c r="C26" s="50">
        <v>182</v>
      </c>
      <c r="D26" s="156">
        <f t="shared" si="0"/>
        <v>0.46907216494845361</v>
      </c>
      <c r="E26" s="50">
        <v>5</v>
      </c>
      <c r="F26" s="156">
        <f t="shared" si="1"/>
        <v>2.7472527472527472E-2</v>
      </c>
      <c r="G26" s="50">
        <v>158</v>
      </c>
      <c r="H26" s="159">
        <f t="shared" si="2"/>
        <v>0.86813186813186816</v>
      </c>
      <c r="I26" s="50">
        <v>16</v>
      </c>
      <c r="J26" s="156">
        <f t="shared" si="3"/>
        <v>8.7912087912087919E-2</v>
      </c>
      <c r="K26" s="50">
        <v>3</v>
      </c>
      <c r="L26" s="156">
        <f t="shared" si="4"/>
        <v>1.6483516483516484E-2</v>
      </c>
      <c r="M26" s="37"/>
      <c r="N26" s="346"/>
      <c r="O26" s="223"/>
      <c r="P26" s="223"/>
      <c r="Q26" s="223"/>
      <c r="R26" s="223"/>
      <c r="S26" s="223"/>
      <c r="T26" s="223"/>
      <c r="U26" s="223"/>
      <c r="V26" s="223"/>
      <c r="W26" s="223"/>
      <c r="X26" s="223"/>
      <c r="Y26" s="223"/>
      <c r="Z26" s="223"/>
      <c r="AA26" s="223"/>
    </row>
    <row r="27" spans="1:27" x14ac:dyDescent="0.25">
      <c r="A27" s="133" t="s">
        <v>84</v>
      </c>
      <c r="B27" s="50">
        <v>234</v>
      </c>
      <c r="C27" s="50">
        <v>122</v>
      </c>
      <c r="D27" s="156">
        <f t="shared" si="0"/>
        <v>0.5213675213675214</v>
      </c>
      <c r="E27" s="50">
        <v>6</v>
      </c>
      <c r="F27" s="156">
        <f t="shared" si="1"/>
        <v>4.9180327868852458E-2</v>
      </c>
      <c r="G27" s="50">
        <v>104</v>
      </c>
      <c r="H27" s="159">
        <f t="shared" si="2"/>
        <v>0.85245901639344257</v>
      </c>
      <c r="I27" s="50">
        <v>7</v>
      </c>
      <c r="J27" s="156">
        <f t="shared" si="3"/>
        <v>5.737704918032787E-2</v>
      </c>
      <c r="K27" s="50">
        <v>5</v>
      </c>
      <c r="L27" s="156">
        <f t="shared" si="4"/>
        <v>4.0983606557377046E-2</v>
      </c>
      <c r="M27" s="37"/>
      <c r="N27" s="346"/>
      <c r="O27" s="223"/>
      <c r="P27" s="223"/>
      <c r="Q27" s="223"/>
      <c r="R27" s="223"/>
      <c r="S27" s="223"/>
      <c r="T27" s="223"/>
      <c r="U27" s="223"/>
      <c r="V27" s="223"/>
      <c r="W27" s="223"/>
      <c r="X27" s="223"/>
      <c r="Y27" s="223"/>
      <c r="Z27" s="223"/>
      <c r="AA27" s="223"/>
    </row>
    <row r="28" spans="1:27" x14ac:dyDescent="0.25">
      <c r="A28" s="133" t="s">
        <v>85</v>
      </c>
      <c r="B28" s="50">
        <v>108</v>
      </c>
      <c r="C28" s="50">
        <v>87</v>
      </c>
      <c r="D28" s="156">
        <f t="shared" si="0"/>
        <v>0.80555555555555558</v>
      </c>
      <c r="E28" s="50">
        <v>8</v>
      </c>
      <c r="F28" s="156">
        <f t="shared" si="1"/>
        <v>9.1954022988505746E-2</v>
      </c>
      <c r="G28" s="50">
        <v>75</v>
      </c>
      <c r="H28" s="159">
        <f t="shared" si="2"/>
        <v>0.86206896551724133</v>
      </c>
      <c r="I28" s="50">
        <v>2</v>
      </c>
      <c r="J28" s="156">
        <f t="shared" si="3"/>
        <v>2.2988505747126436E-2</v>
      </c>
      <c r="K28" s="50">
        <v>2</v>
      </c>
      <c r="L28" s="156">
        <f t="shared" si="4"/>
        <v>2.2988505747126436E-2</v>
      </c>
      <c r="M28" s="50"/>
      <c r="N28" s="346"/>
      <c r="O28" s="223"/>
      <c r="P28" s="223"/>
      <c r="Q28" s="223"/>
      <c r="R28" s="223"/>
      <c r="S28" s="223"/>
      <c r="T28" s="223"/>
      <c r="U28" s="223"/>
      <c r="V28" s="223"/>
      <c r="W28" s="223"/>
      <c r="X28" s="223"/>
      <c r="Y28" s="223"/>
      <c r="Z28" s="223"/>
      <c r="AA28" s="223"/>
    </row>
    <row r="29" spans="1:27" x14ac:dyDescent="0.25">
      <c r="A29" s="133" t="s">
        <v>86</v>
      </c>
      <c r="B29" s="50">
        <v>203</v>
      </c>
      <c r="C29" s="50">
        <v>17</v>
      </c>
      <c r="D29" s="156">
        <f t="shared" si="0"/>
        <v>8.3743842364532015E-2</v>
      </c>
      <c r="E29" s="50">
        <v>0</v>
      </c>
      <c r="F29" s="156">
        <f t="shared" si="1"/>
        <v>0</v>
      </c>
      <c r="G29" s="50">
        <v>13</v>
      </c>
      <c r="H29" s="159">
        <f t="shared" si="2"/>
        <v>0.76470588235294112</v>
      </c>
      <c r="I29" s="50">
        <v>3</v>
      </c>
      <c r="J29" s="156">
        <f t="shared" si="3"/>
        <v>0.17647058823529413</v>
      </c>
      <c r="K29" s="50">
        <v>1</v>
      </c>
      <c r="L29" s="156">
        <f t="shared" si="4"/>
        <v>5.8823529411764705E-2</v>
      </c>
      <c r="M29" s="50" t="s">
        <v>33</v>
      </c>
      <c r="N29" s="346"/>
      <c r="O29" s="223"/>
      <c r="P29" s="223"/>
      <c r="Q29" s="223"/>
      <c r="R29" s="223"/>
      <c r="S29" s="223"/>
      <c r="T29" s="223"/>
      <c r="U29" s="223"/>
      <c r="V29" s="223"/>
      <c r="W29" s="223"/>
      <c r="X29" s="223"/>
      <c r="Y29" s="223"/>
      <c r="Z29" s="223"/>
      <c r="AA29" s="223"/>
    </row>
    <row r="30" spans="1:27" x14ac:dyDescent="0.25">
      <c r="A30" s="133" t="s">
        <v>87</v>
      </c>
      <c r="B30" s="50">
        <v>246</v>
      </c>
      <c r="C30" s="50">
        <v>56</v>
      </c>
      <c r="D30" s="156">
        <f t="shared" si="0"/>
        <v>0.22764227642276422</v>
      </c>
      <c r="E30" s="50">
        <v>0</v>
      </c>
      <c r="F30" s="156">
        <f t="shared" si="1"/>
        <v>0</v>
      </c>
      <c r="G30" s="50">
        <v>49</v>
      </c>
      <c r="H30" s="159">
        <f t="shared" si="2"/>
        <v>0.875</v>
      </c>
      <c r="I30" s="50">
        <v>5</v>
      </c>
      <c r="J30" s="156">
        <f t="shared" si="3"/>
        <v>8.9285714285714288E-2</v>
      </c>
      <c r="K30" s="50">
        <v>2</v>
      </c>
      <c r="L30" s="156">
        <f t="shared" si="4"/>
        <v>3.5714285714285712E-2</v>
      </c>
      <c r="M30" s="50" t="s">
        <v>33</v>
      </c>
      <c r="N30" s="346"/>
      <c r="O30" s="223"/>
      <c r="P30" s="223"/>
      <c r="Q30" s="223"/>
      <c r="R30" s="223"/>
      <c r="S30" s="223"/>
      <c r="T30" s="223"/>
      <c r="U30" s="223"/>
      <c r="V30" s="223"/>
      <c r="W30" s="223"/>
      <c r="X30" s="223"/>
      <c r="Y30" s="223"/>
      <c r="Z30" s="223"/>
      <c r="AA30" s="223"/>
    </row>
    <row r="31" spans="1:27" x14ac:dyDescent="0.25">
      <c r="A31" s="133" t="s">
        <v>27</v>
      </c>
      <c r="B31" s="50">
        <v>106</v>
      </c>
      <c r="C31" s="50">
        <v>27</v>
      </c>
      <c r="D31" s="156">
        <f t="shared" si="0"/>
        <v>0.25471698113207547</v>
      </c>
      <c r="E31" s="50">
        <v>0</v>
      </c>
      <c r="F31" s="156">
        <f t="shared" si="1"/>
        <v>0</v>
      </c>
      <c r="G31" s="50">
        <v>21</v>
      </c>
      <c r="H31" s="159">
        <f t="shared" si="2"/>
        <v>0.77777777777777779</v>
      </c>
      <c r="I31" s="50">
        <v>3</v>
      </c>
      <c r="J31" s="156">
        <f t="shared" si="3"/>
        <v>0.1111111111111111</v>
      </c>
      <c r="K31" s="50">
        <v>3</v>
      </c>
      <c r="L31" s="156">
        <f t="shared" si="4"/>
        <v>0.1111111111111111</v>
      </c>
      <c r="M31" s="50" t="s">
        <v>33</v>
      </c>
      <c r="N31" s="346"/>
      <c r="O31" s="223"/>
      <c r="P31" s="223"/>
      <c r="Q31" s="223"/>
      <c r="R31" s="223"/>
      <c r="S31" s="223"/>
      <c r="T31" s="223"/>
      <c r="U31" s="223"/>
      <c r="V31" s="223"/>
      <c r="W31" s="223"/>
      <c r="X31" s="223"/>
      <c r="Y31" s="223"/>
      <c r="Z31" s="223"/>
      <c r="AA31" s="223"/>
    </row>
    <row r="32" spans="1:27" x14ac:dyDescent="0.25">
      <c r="A32" s="165" t="s">
        <v>94</v>
      </c>
      <c r="B32" s="157">
        <f>SUM(B20:B31)</f>
        <v>2513</v>
      </c>
      <c r="C32" s="157">
        <f>SUM(C20:C31)</f>
        <v>1284</v>
      </c>
      <c r="D32" s="158">
        <f t="shared" si="0"/>
        <v>0.51094309590131315</v>
      </c>
      <c r="E32" s="157">
        <f>SUM(E20:E31)</f>
        <v>39</v>
      </c>
      <c r="F32" s="158">
        <f t="shared" si="1"/>
        <v>3.0373831775700934E-2</v>
      </c>
      <c r="G32" s="157">
        <f>SUM(G20:G31)</f>
        <v>1104</v>
      </c>
      <c r="H32" s="160">
        <f t="shared" si="2"/>
        <v>0.85981308411214952</v>
      </c>
      <c r="I32" s="157">
        <f>SUM(I20:I31)</f>
        <v>96</v>
      </c>
      <c r="J32" s="158">
        <f t="shared" si="3"/>
        <v>7.476635514018691E-2</v>
      </c>
      <c r="K32" s="157">
        <f>SUM(K20:K31)</f>
        <v>45</v>
      </c>
      <c r="L32" s="158">
        <f t="shared" si="4"/>
        <v>3.5046728971962614E-2</v>
      </c>
      <c r="M32" s="37"/>
      <c r="N32" s="346"/>
      <c r="O32" s="223"/>
      <c r="P32" s="223"/>
      <c r="Q32" s="223"/>
      <c r="R32" s="223"/>
      <c r="S32" s="223"/>
      <c r="T32" s="223"/>
      <c r="U32" s="223"/>
      <c r="V32" s="223"/>
      <c r="W32" s="223"/>
      <c r="X32" s="223"/>
      <c r="Y32" s="223"/>
      <c r="Z32" s="223"/>
      <c r="AA32" s="223"/>
    </row>
    <row r="33" spans="1:27" x14ac:dyDescent="0.25">
      <c r="A33" s="613" t="s">
        <v>167</v>
      </c>
      <c r="B33" s="492">
        <f>B32-B30-B31-B29</f>
        <v>1958</v>
      </c>
      <c r="C33" s="492">
        <f>C32-C30-C31-C29</f>
        <v>1184</v>
      </c>
      <c r="D33" s="182">
        <f t="shared" si="0"/>
        <v>0.60469867211440242</v>
      </c>
      <c r="E33" s="492">
        <f>E32-E30-E31-E29</f>
        <v>39</v>
      </c>
      <c r="F33" s="182">
        <f t="shared" si="1"/>
        <v>3.2939189189189186E-2</v>
      </c>
      <c r="G33" s="492">
        <f>G32-G30-G31-G29</f>
        <v>1021</v>
      </c>
      <c r="H33" s="614">
        <f t="shared" si="2"/>
        <v>0.86233108108108103</v>
      </c>
      <c r="I33" s="492">
        <f>I32-I30-I31-I29</f>
        <v>85</v>
      </c>
      <c r="J33" s="182">
        <f t="shared" si="3"/>
        <v>7.1790540540540543E-2</v>
      </c>
      <c r="K33" s="492">
        <f>K32-K30-K31-K29</f>
        <v>39</v>
      </c>
      <c r="L33" s="182">
        <f t="shared" si="4"/>
        <v>3.2939189189189186E-2</v>
      </c>
      <c r="M33" s="52"/>
      <c r="N33" s="471"/>
      <c r="O33" s="223"/>
      <c r="P33" s="223"/>
      <c r="Q33" s="247"/>
      <c r="R33" s="247"/>
      <c r="S33" s="247"/>
      <c r="T33" s="223"/>
      <c r="U33" s="223"/>
      <c r="V33" s="223"/>
      <c r="W33" s="223"/>
      <c r="X33" s="223"/>
      <c r="Y33" s="223"/>
      <c r="Z33" s="223"/>
      <c r="AA33" s="223"/>
    </row>
    <row r="34" spans="1:27" x14ac:dyDescent="0.25">
      <c r="A34" s="340" t="s">
        <v>545</v>
      </c>
      <c r="B34" s="223"/>
      <c r="C34" s="223"/>
      <c r="D34" s="223"/>
      <c r="E34" s="223"/>
      <c r="F34" s="223"/>
      <c r="G34" s="223"/>
      <c r="H34" s="223"/>
      <c r="I34" s="223"/>
      <c r="J34" s="223"/>
      <c r="K34" s="223"/>
      <c r="L34" s="223"/>
      <c r="M34" s="223"/>
      <c r="N34" s="223"/>
      <c r="O34" s="230"/>
      <c r="P34" s="247"/>
      <c r="Q34" s="247"/>
      <c r="R34" s="247"/>
      <c r="S34" s="472"/>
      <c r="T34" s="223"/>
      <c r="U34" s="223"/>
      <c r="V34" s="230"/>
      <c r="W34" s="223"/>
      <c r="X34" s="223"/>
      <c r="Y34" s="223"/>
      <c r="Z34" s="223"/>
      <c r="AA34" s="223"/>
    </row>
    <row r="35" spans="1:27" s="223" customFormat="1" x14ac:dyDescent="0.25">
      <c r="A35" s="340" t="s">
        <v>329</v>
      </c>
      <c r="P35" s="247"/>
      <c r="Q35" s="247"/>
      <c r="R35" s="247"/>
      <c r="S35" s="247"/>
    </row>
    <row r="36" spans="1:27" s="223" customFormat="1" x14ac:dyDescent="0.25">
      <c r="A36" s="498" t="s">
        <v>553</v>
      </c>
      <c r="P36" s="247"/>
      <c r="Q36" s="247"/>
      <c r="R36" s="247"/>
      <c r="S36" s="247"/>
    </row>
    <row r="37" spans="1:27" s="223" customFormat="1" x14ac:dyDescent="0.25">
      <c r="A37" s="340" t="s">
        <v>516</v>
      </c>
      <c r="P37" s="247"/>
      <c r="Q37" s="247"/>
      <c r="R37" s="472"/>
      <c r="S37" s="247"/>
    </row>
    <row r="38" spans="1:27" s="223" customFormat="1" x14ac:dyDescent="0.25">
      <c r="A38" s="340" t="s">
        <v>517</v>
      </c>
      <c r="P38" s="247"/>
      <c r="Q38" s="247"/>
      <c r="R38" s="247"/>
      <c r="S38" s="247"/>
    </row>
    <row r="39" spans="1:27" s="223" customFormat="1" x14ac:dyDescent="0.25">
      <c r="A39" s="340" t="s">
        <v>327</v>
      </c>
      <c r="P39" s="247"/>
      <c r="Q39" s="247"/>
      <c r="R39" s="247"/>
      <c r="S39" s="247"/>
    </row>
    <row r="40" spans="1:27" s="223" customFormat="1" x14ac:dyDescent="0.25">
      <c r="A40" s="234"/>
      <c r="P40" s="247"/>
      <c r="Q40" s="247"/>
      <c r="R40" s="247"/>
      <c r="S40" s="247"/>
    </row>
    <row r="41" spans="1:27" s="223" customFormat="1" x14ac:dyDescent="0.25">
      <c r="A41" s="465" t="s">
        <v>579</v>
      </c>
      <c r="P41" s="247"/>
      <c r="Q41" s="247"/>
      <c r="R41" s="247"/>
      <c r="S41" s="247"/>
    </row>
    <row r="42" spans="1:27" s="223" customFormat="1" x14ac:dyDescent="0.25">
      <c r="A42" s="273"/>
      <c r="P42" s="247"/>
      <c r="Q42" s="247"/>
      <c r="R42" s="472"/>
      <c r="S42" s="247"/>
    </row>
    <row r="43" spans="1:27" s="223" customFormat="1" ht="24" x14ac:dyDescent="0.25">
      <c r="A43" s="699" t="s">
        <v>160</v>
      </c>
      <c r="B43" s="433" t="s">
        <v>166</v>
      </c>
      <c r="C43" s="713" t="s">
        <v>171</v>
      </c>
      <c r="D43" s="713"/>
      <c r="E43" s="701" t="s">
        <v>57</v>
      </c>
      <c r="F43" s="701"/>
      <c r="G43" s="713" t="s">
        <v>165</v>
      </c>
      <c r="H43" s="713"/>
      <c r="I43" s="713" t="s">
        <v>58</v>
      </c>
      <c r="J43" s="713"/>
      <c r="K43" s="701" t="s">
        <v>59</v>
      </c>
      <c r="L43" s="723"/>
      <c r="M43" s="247"/>
      <c r="O43" s="251"/>
      <c r="P43" s="247"/>
      <c r="Q43" s="247"/>
      <c r="R43" s="247"/>
      <c r="S43" s="247"/>
      <c r="T43" s="247"/>
      <c r="U43" s="247"/>
      <c r="V43" s="247"/>
    </row>
    <row r="44" spans="1:27" s="37" customFormat="1" ht="30" customHeight="1" x14ac:dyDescent="0.25">
      <c r="A44" s="700"/>
      <c r="B44" s="161" t="s">
        <v>8</v>
      </c>
      <c r="C44" s="161" t="s">
        <v>8</v>
      </c>
      <c r="D44" s="162" t="s">
        <v>10</v>
      </c>
      <c r="E44" s="161" t="s">
        <v>9</v>
      </c>
      <c r="F44" s="161" t="s">
        <v>10</v>
      </c>
      <c r="G44" s="161" t="s">
        <v>9</v>
      </c>
      <c r="H44" s="161" t="s">
        <v>10</v>
      </c>
      <c r="I44" s="161" t="s">
        <v>9</v>
      </c>
      <c r="J44" s="161" t="s">
        <v>10</v>
      </c>
      <c r="K44" s="161" t="s">
        <v>9</v>
      </c>
      <c r="L44" s="473" t="s">
        <v>10</v>
      </c>
      <c r="M44" s="247"/>
      <c r="N44" s="223"/>
      <c r="O44" s="251"/>
      <c r="P44" s="247"/>
      <c r="Q44" s="223"/>
      <c r="R44" s="223"/>
      <c r="S44" s="223"/>
      <c r="T44" s="247"/>
      <c r="U44" s="247"/>
      <c r="V44" s="247"/>
      <c r="W44" s="247"/>
      <c r="X44" s="247"/>
      <c r="Y44" s="247"/>
      <c r="Z44" s="247"/>
      <c r="AA44" s="247"/>
    </row>
    <row r="45" spans="1:27" s="37" customFormat="1" ht="15" customHeight="1" x14ac:dyDescent="0.25">
      <c r="A45" s="166" t="s">
        <v>12</v>
      </c>
      <c r="B45" s="50">
        <v>57</v>
      </c>
      <c r="C45" s="50">
        <v>27</v>
      </c>
      <c r="D45" s="163">
        <f t="shared" ref="D45:D54" si="5">C45/B45</f>
        <v>0.47368421052631576</v>
      </c>
      <c r="E45" s="50">
        <v>0</v>
      </c>
      <c r="F45" s="163">
        <f t="shared" ref="F45:F54" si="6">E45/C45</f>
        <v>0</v>
      </c>
      <c r="G45" s="50">
        <v>20</v>
      </c>
      <c r="H45" s="163">
        <f t="shared" ref="H45:H54" si="7">G45/C45</f>
        <v>0.7407407407407407</v>
      </c>
      <c r="I45" s="50">
        <v>4</v>
      </c>
      <c r="J45" s="163">
        <f t="shared" ref="J45:J54" si="8">I45/C45</f>
        <v>0.14814814814814814</v>
      </c>
      <c r="K45" s="49">
        <v>3</v>
      </c>
      <c r="L45" s="314">
        <f t="shared" ref="L45:L54" si="9">K45/C45</f>
        <v>0.1111111111111111</v>
      </c>
      <c r="M45" s="247"/>
      <c r="N45" s="223"/>
      <c r="O45" s="251"/>
      <c r="P45" s="247"/>
      <c r="Q45" s="223"/>
      <c r="R45" s="223"/>
      <c r="S45" s="223"/>
      <c r="T45" s="247"/>
      <c r="U45" s="247"/>
      <c r="V45" s="247"/>
      <c r="W45" s="247"/>
      <c r="X45" s="247"/>
      <c r="Y45" s="247"/>
      <c r="Z45" s="247"/>
      <c r="AA45" s="247"/>
    </row>
    <row r="46" spans="1:27" s="37" customFormat="1" ht="15" customHeight="1" x14ac:dyDescent="0.25">
      <c r="A46" s="166" t="s">
        <v>18</v>
      </c>
      <c r="B46" s="50">
        <v>61</v>
      </c>
      <c r="C46" s="50">
        <v>11</v>
      </c>
      <c r="D46" s="163">
        <f t="shared" si="5"/>
        <v>0.18032786885245902</v>
      </c>
      <c r="E46" s="50">
        <v>0</v>
      </c>
      <c r="F46" s="163">
        <f t="shared" si="6"/>
        <v>0</v>
      </c>
      <c r="G46" s="50">
        <v>9</v>
      </c>
      <c r="H46" s="163">
        <f t="shared" si="7"/>
        <v>0.81818181818181823</v>
      </c>
      <c r="I46" s="50">
        <v>2</v>
      </c>
      <c r="J46" s="163">
        <f t="shared" si="8"/>
        <v>0.18181818181818182</v>
      </c>
      <c r="K46" s="49">
        <v>0</v>
      </c>
      <c r="L46" s="314">
        <f t="shared" si="9"/>
        <v>0</v>
      </c>
      <c r="M46" s="247"/>
      <c r="N46" s="223"/>
      <c r="O46" s="251"/>
      <c r="P46" s="247"/>
      <c r="Q46" s="223"/>
      <c r="R46" s="223"/>
      <c r="S46" s="223"/>
      <c r="T46" s="247"/>
      <c r="U46" s="247"/>
      <c r="V46" s="247"/>
      <c r="W46" s="247"/>
      <c r="X46" s="247"/>
      <c r="Y46" s="247"/>
      <c r="Z46" s="247"/>
      <c r="AA46" s="247"/>
    </row>
    <row r="47" spans="1:27" s="37" customFormat="1" ht="15" customHeight="1" x14ac:dyDescent="0.25">
      <c r="A47" s="166" t="s">
        <v>19</v>
      </c>
      <c r="B47" s="50">
        <v>77</v>
      </c>
      <c r="C47" s="50">
        <v>24</v>
      </c>
      <c r="D47" s="163">
        <f t="shared" si="5"/>
        <v>0.31168831168831168</v>
      </c>
      <c r="E47" s="50">
        <v>2</v>
      </c>
      <c r="F47" s="163">
        <f t="shared" si="6"/>
        <v>8.3333333333333329E-2</v>
      </c>
      <c r="G47" s="50">
        <v>20</v>
      </c>
      <c r="H47" s="163">
        <f t="shared" si="7"/>
        <v>0.83333333333333337</v>
      </c>
      <c r="I47" s="50">
        <v>1</v>
      </c>
      <c r="J47" s="163">
        <f t="shared" si="8"/>
        <v>4.1666666666666664E-2</v>
      </c>
      <c r="K47" s="49">
        <v>1</v>
      </c>
      <c r="L47" s="314">
        <f t="shared" si="9"/>
        <v>4.1666666666666664E-2</v>
      </c>
      <c r="M47" s="247"/>
      <c r="N47" s="223"/>
      <c r="O47" s="251"/>
      <c r="P47" s="247"/>
      <c r="Q47" s="223"/>
      <c r="R47" s="223"/>
      <c r="S47" s="223"/>
      <c r="T47" s="247"/>
      <c r="U47" s="247"/>
      <c r="V47" s="247"/>
      <c r="W47" s="247"/>
      <c r="X47" s="247"/>
      <c r="Y47" s="247"/>
      <c r="Z47" s="247"/>
      <c r="AA47" s="247"/>
    </row>
    <row r="48" spans="1:27" s="37" customFormat="1" ht="15" customHeight="1" x14ac:dyDescent="0.25">
      <c r="A48" s="166" t="s">
        <v>20</v>
      </c>
      <c r="B48" s="50">
        <v>83</v>
      </c>
      <c r="C48" s="50">
        <v>3</v>
      </c>
      <c r="D48" s="163">
        <f t="shared" si="5"/>
        <v>3.614457831325301E-2</v>
      </c>
      <c r="E48" s="50">
        <v>0</v>
      </c>
      <c r="F48" s="163">
        <f t="shared" si="6"/>
        <v>0</v>
      </c>
      <c r="G48" s="50">
        <v>2</v>
      </c>
      <c r="H48" s="163">
        <f t="shared" si="7"/>
        <v>0.66666666666666663</v>
      </c>
      <c r="I48" s="50">
        <v>1</v>
      </c>
      <c r="J48" s="163">
        <f t="shared" si="8"/>
        <v>0.33333333333333331</v>
      </c>
      <c r="K48" s="49">
        <v>0</v>
      </c>
      <c r="L48" s="314">
        <f t="shared" si="9"/>
        <v>0</v>
      </c>
      <c r="M48" s="247"/>
      <c r="N48" s="223"/>
      <c r="O48" s="251"/>
      <c r="P48" s="247"/>
      <c r="Q48" s="223"/>
      <c r="R48" s="223"/>
      <c r="S48" s="223"/>
      <c r="T48" s="247"/>
      <c r="U48" s="247"/>
      <c r="V48" s="247"/>
      <c r="W48" s="247"/>
      <c r="X48" s="247"/>
      <c r="Y48" s="247"/>
      <c r="Z48" s="247"/>
      <c r="AA48" s="247"/>
    </row>
    <row r="49" spans="1:27" s="37" customFormat="1" ht="15" customHeight="1" x14ac:dyDescent="0.25">
      <c r="A49" s="166" t="s">
        <v>83</v>
      </c>
      <c r="B49" s="50">
        <v>64</v>
      </c>
      <c r="C49" s="50">
        <v>17</v>
      </c>
      <c r="D49" s="163">
        <f t="shared" si="5"/>
        <v>0.265625</v>
      </c>
      <c r="E49" s="50">
        <v>1</v>
      </c>
      <c r="F49" s="163">
        <f t="shared" si="6"/>
        <v>5.8823529411764705E-2</v>
      </c>
      <c r="G49" s="50">
        <v>11</v>
      </c>
      <c r="H49" s="163">
        <f t="shared" si="7"/>
        <v>0.6470588235294118</v>
      </c>
      <c r="I49" s="50">
        <v>4</v>
      </c>
      <c r="J49" s="163">
        <f t="shared" si="8"/>
        <v>0.23529411764705882</v>
      </c>
      <c r="K49" s="49">
        <v>1</v>
      </c>
      <c r="L49" s="314">
        <f t="shared" si="9"/>
        <v>5.8823529411764705E-2</v>
      </c>
      <c r="M49" s="247"/>
      <c r="N49" s="223"/>
      <c r="O49" s="251"/>
      <c r="P49" s="247"/>
      <c r="Q49" s="223"/>
      <c r="R49" s="223"/>
      <c r="S49" s="223"/>
      <c r="T49" s="247"/>
      <c r="U49" s="247"/>
      <c r="V49" s="247"/>
      <c r="W49" s="247"/>
      <c r="X49" s="247"/>
      <c r="Y49" s="247"/>
      <c r="Z49" s="247"/>
      <c r="AA49" s="247"/>
    </row>
    <row r="50" spans="1:27" s="37" customFormat="1" ht="15" customHeight="1" x14ac:dyDescent="0.25">
      <c r="A50" s="166" t="s">
        <v>22</v>
      </c>
      <c r="B50" s="50">
        <v>111</v>
      </c>
      <c r="C50" s="50">
        <v>39</v>
      </c>
      <c r="D50" s="163">
        <f t="shared" si="5"/>
        <v>0.35135135135135137</v>
      </c>
      <c r="E50" s="50">
        <v>3</v>
      </c>
      <c r="F50" s="163">
        <f t="shared" si="6"/>
        <v>7.6923076923076927E-2</v>
      </c>
      <c r="G50" s="50">
        <v>30</v>
      </c>
      <c r="H50" s="163">
        <f t="shared" si="7"/>
        <v>0.76923076923076927</v>
      </c>
      <c r="I50" s="50">
        <v>4</v>
      </c>
      <c r="J50" s="163">
        <f t="shared" si="8"/>
        <v>0.10256410256410256</v>
      </c>
      <c r="K50" s="49">
        <v>2</v>
      </c>
      <c r="L50" s="314">
        <f t="shared" si="9"/>
        <v>5.128205128205128E-2</v>
      </c>
      <c r="M50" s="247"/>
      <c r="N50" s="223"/>
      <c r="O50" s="251"/>
      <c r="P50" s="247"/>
      <c r="Q50" s="223"/>
      <c r="R50" s="223"/>
      <c r="S50" s="223"/>
      <c r="T50" s="247"/>
      <c r="U50" s="247"/>
      <c r="V50" s="247"/>
      <c r="W50" s="247"/>
      <c r="X50" s="247"/>
      <c r="Y50" s="247"/>
      <c r="Z50" s="247"/>
      <c r="AA50" s="247"/>
    </row>
    <row r="51" spans="1:27" s="37" customFormat="1" ht="15" customHeight="1" x14ac:dyDescent="0.25">
      <c r="A51" s="166" t="s">
        <v>84</v>
      </c>
      <c r="B51" s="50">
        <v>90</v>
      </c>
      <c r="C51" s="50">
        <v>16</v>
      </c>
      <c r="D51" s="163">
        <f t="shared" si="5"/>
        <v>0.17777777777777778</v>
      </c>
      <c r="E51" s="50">
        <v>0</v>
      </c>
      <c r="F51" s="163">
        <f t="shared" si="6"/>
        <v>0</v>
      </c>
      <c r="G51" s="50">
        <v>15</v>
      </c>
      <c r="H51" s="163">
        <f t="shared" si="7"/>
        <v>0.9375</v>
      </c>
      <c r="I51" s="50">
        <v>1</v>
      </c>
      <c r="J51" s="163">
        <f t="shared" si="8"/>
        <v>6.25E-2</v>
      </c>
      <c r="K51" s="49">
        <v>0</v>
      </c>
      <c r="L51" s="314">
        <f t="shared" si="9"/>
        <v>0</v>
      </c>
      <c r="M51" s="247"/>
      <c r="N51" s="223"/>
      <c r="O51" s="251"/>
      <c r="P51" s="247"/>
      <c r="Q51" s="223"/>
      <c r="R51" s="223"/>
      <c r="S51" s="223"/>
      <c r="T51" s="247"/>
      <c r="U51" s="247"/>
      <c r="V51" s="247"/>
      <c r="W51" s="247"/>
      <c r="X51" s="247"/>
      <c r="Y51" s="472"/>
      <c r="Z51" s="247"/>
      <c r="AA51" s="247"/>
    </row>
    <row r="52" spans="1:27" s="37" customFormat="1" ht="15" customHeight="1" x14ac:dyDescent="0.25">
      <c r="A52" s="166" t="s">
        <v>85</v>
      </c>
      <c r="B52" s="50">
        <v>37</v>
      </c>
      <c r="C52" s="50">
        <v>27</v>
      </c>
      <c r="D52" s="163">
        <f t="shared" si="5"/>
        <v>0.72972972972972971</v>
      </c>
      <c r="E52" s="50">
        <v>1</v>
      </c>
      <c r="F52" s="163">
        <f t="shared" si="6"/>
        <v>3.7037037037037035E-2</v>
      </c>
      <c r="G52" s="50">
        <v>21</v>
      </c>
      <c r="H52" s="163">
        <f t="shared" si="7"/>
        <v>0.77777777777777779</v>
      </c>
      <c r="I52" s="50">
        <v>3</v>
      </c>
      <c r="J52" s="163">
        <f t="shared" si="8"/>
        <v>0.1111111111111111</v>
      </c>
      <c r="K52" s="49">
        <v>2</v>
      </c>
      <c r="L52" s="314">
        <f t="shared" si="9"/>
        <v>7.407407407407407E-2</v>
      </c>
      <c r="M52" s="247"/>
      <c r="N52" s="223"/>
      <c r="O52" s="230"/>
      <c r="P52" s="230"/>
      <c r="Q52" s="223"/>
      <c r="R52" s="223"/>
      <c r="S52" s="223"/>
      <c r="T52" s="247"/>
      <c r="U52" s="247"/>
      <c r="V52" s="247"/>
      <c r="W52" s="247"/>
      <c r="X52" s="247"/>
      <c r="Y52" s="472"/>
      <c r="Z52" s="247"/>
      <c r="AA52" s="247"/>
    </row>
    <row r="53" spans="1:27" s="37" customFormat="1" ht="15" customHeight="1" x14ac:dyDescent="0.25">
      <c r="A53" s="166" t="s">
        <v>27</v>
      </c>
      <c r="B53" s="50">
        <v>31</v>
      </c>
      <c r="C53" s="50">
        <v>25</v>
      </c>
      <c r="D53" s="163">
        <f t="shared" si="5"/>
        <v>0.80645161290322576</v>
      </c>
      <c r="E53" s="50">
        <v>0</v>
      </c>
      <c r="F53" s="163">
        <f t="shared" si="6"/>
        <v>0</v>
      </c>
      <c r="G53" s="50">
        <v>20</v>
      </c>
      <c r="H53" s="164">
        <f t="shared" si="7"/>
        <v>0.8</v>
      </c>
      <c r="I53" s="50">
        <v>3</v>
      </c>
      <c r="J53" s="163">
        <f t="shared" si="8"/>
        <v>0.12</v>
      </c>
      <c r="K53" s="49">
        <v>2</v>
      </c>
      <c r="L53" s="314">
        <f t="shared" si="9"/>
        <v>0.08</v>
      </c>
      <c r="M53" s="247"/>
      <c r="N53" s="223"/>
      <c r="O53" s="223"/>
      <c r="P53" s="223"/>
      <c r="Q53" s="223"/>
      <c r="R53" s="223"/>
      <c r="S53" s="223"/>
      <c r="T53" s="247"/>
      <c r="U53" s="247"/>
      <c r="V53" s="247"/>
      <c r="W53" s="247"/>
      <c r="X53" s="247"/>
      <c r="Y53" s="247"/>
      <c r="Z53" s="247"/>
      <c r="AA53" s="247"/>
    </row>
    <row r="54" spans="1:27" s="37" customFormat="1" ht="15" customHeight="1" x14ac:dyDescent="0.25">
      <c r="A54" s="615" t="s">
        <v>94</v>
      </c>
      <c r="B54" s="490">
        <f>SUM(B45:B53)</f>
        <v>611</v>
      </c>
      <c r="C54" s="490">
        <f>SUM(C45:C53)</f>
        <v>189</v>
      </c>
      <c r="D54" s="178">
        <f t="shared" si="5"/>
        <v>0.30932896890343697</v>
      </c>
      <c r="E54" s="490">
        <f>SUM(E45:E53)</f>
        <v>7</v>
      </c>
      <c r="F54" s="178">
        <f t="shared" si="6"/>
        <v>3.7037037037037035E-2</v>
      </c>
      <c r="G54" s="490">
        <f>SUM(G45:G53)</f>
        <v>148</v>
      </c>
      <c r="H54" s="178">
        <f t="shared" si="7"/>
        <v>0.78306878306878303</v>
      </c>
      <c r="I54" s="490">
        <f>SUM(I45:I53)</f>
        <v>23</v>
      </c>
      <c r="J54" s="178">
        <f t="shared" si="8"/>
        <v>0.12169312169312169</v>
      </c>
      <c r="K54" s="490">
        <f>SUM(K45:K53)</f>
        <v>11</v>
      </c>
      <c r="L54" s="616">
        <f t="shared" si="9"/>
        <v>5.8201058201058198E-2</v>
      </c>
      <c r="M54" s="247"/>
      <c r="N54" s="223"/>
      <c r="O54" s="223"/>
      <c r="P54" s="223"/>
      <c r="Q54" s="223"/>
      <c r="R54" s="223"/>
      <c r="S54" s="223"/>
      <c r="T54" s="247"/>
      <c r="U54" s="247"/>
      <c r="V54" s="247"/>
      <c r="W54" s="247"/>
      <c r="X54" s="247"/>
      <c r="Y54" s="247"/>
      <c r="Z54" s="247"/>
      <c r="AA54" s="247"/>
    </row>
    <row r="55" spans="1:27" s="37" customFormat="1" ht="15" customHeight="1" x14ac:dyDescent="0.25">
      <c r="A55" s="340" t="s">
        <v>545</v>
      </c>
      <c r="B55" s="223"/>
      <c r="C55" s="223"/>
      <c r="D55" s="223"/>
      <c r="E55" s="223"/>
      <c r="F55" s="223"/>
      <c r="G55" s="223"/>
      <c r="H55" s="223"/>
      <c r="I55" s="223"/>
      <c r="J55" s="223"/>
      <c r="K55" s="223"/>
      <c r="L55" s="223"/>
      <c r="M55" s="247"/>
      <c r="N55" s="223"/>
      <c r="O55" s="223"/>
      <c r="P55" s="223"/>
      <c r="Q55" s="223"/>
      <c r="R55" s="223"/>
      <c r="S55" s="223"/>
      <c r="T55" s="247"/>
      <c r="U55" s="247"/>
      <c r="V55" s="247"/>
      <c r="W55" s="247"/>
      <c r="X55" s="247"/>
      <c r="Y55" s="247"/>
      <c r="Z55" s="247"/>
      <c r="AA55" s="247"/>
    </row>
    <row r="56" spans="1:27" s="247" customFormat="1" ht="15" customHeight="1" x14ac:dyDescent="0.25">
      <c r="A56" s="340" t="s">
        <v>329</v>
      </c>
      <c r="B56" s="223"/>
      <c r="C56" s="223"/>
      <c r="D56" s="223"/>
      <c r="E56" s="223"/>
      <c r="F56" s="223"/>
      <c r="G56" s="223"/>
      <c r="H56" s="223"/>
      <c r="I56" s="223"/>
      <c r="J56" s="223"/>
      <c r="K56" s="223"/>
      <c r="L56" s="223"/>
      <c r="N56" s="223"/>
      <c r="O56" s="223"/>
      <c r="P56" s="223"/>
      <c r="Q56" s="230"/>
      <c r="R56" s="230"/>
      <c r="S56" s="230"/>
    </row>
    <row r="57" spans="1:27" s="247" customFormat="1" ht="15" customHeight="1" x14ac:dyDescent="0.25">
      <c r="A57" s="340" t="s">
        <v>518</v>
      </c>
      <c r="B57" s="223"/>
      <c r="C57" s="223"/>
      <c r="D57" s="223"/>
      <c r="E57" s="223"/>
      <c r="F57" s="223"/>
      <c r="G57" s="223"/>
      <c r="H57" s="223"/>
      <c r="I57" s="223"/>
      <c r="J57" s="223"/>
      <c r="K57" s="223"/>
      <c r="L57" s="223"/>
      <c r="N57" s="223"/>
      <c r="O57" s="223"/>
      <c r="P57" s="223"/>
      <c r="Q57" s="223"/>
      <c r="R57" s="223"/>
      <c r="S57" s="223"/>
    </row>
    <row r="58" spans="1:27" s="247" customFormat="1" ht="15" customHeight="1" x14ac:dyDescent="0.25">
      <c r="A58" s="223"/>
      <c r="B58" s="223"/>
      <c r="C58" s="223"/>
      <c r="D58" s="223"/>
      <c r="E58" s="223"/>
      <c r="F58" s="223"/>
      <c r="G58" s="223"/>
      <c r="H58" s="223"/>
      <c r="I58" s="223"/>
      <c r="J58" s="223"/>
      <c r="K58" s="223"/>
      <c r="L58" s="223"/>
      <c r="N58" s="223"/>
      <c r="O58" s="223"/>
      <c r="P58" s="223"/>
      <c r="Q58" s="223"/>
      <c r="R58" s="223"/>
      <c r="S58" s="223"/>
    </row>
    <row r="59" spans="1:27" s="247" customFormat="1" ht="15" customHeight="1" x14ac:dyDescent="0.25">
      <c r="A59" s="223"/>
      <c r="B59" s="223"/>
      <c r="C59" s="223"/>
      <c r="D59" s="223"/>
      <c r="E59" s="223"/>
      <c r="F59" s="223"/>
      <c r="G59" s="223"/>
      <c r="H59" s="223"/>
      <c r="I59" s="223"/>
      <c r="J59" s="223"/>
      <c r="K59" s="223"/>
      <c r="L59" s="223"/>
      <c r="M59" s="223"/>
      <c r="N59" s="223"/>
      <c r="O59" s="223"/>
      <c r="P59" s="223"/>
      <c r="Q59" s="223"/>
      <c r="R59" s="223"/>
      <c r="S59" s="223"/>
      <c r="T59" s="223"/>
      <c r="U59" s="223"/>
      <c r="V59" s="223"/>
    </row>
    <row r="60" spans="1:27" s="223" customFormat="1" x14ac:dyDescent="0.25"/>
    <row r="61" spans="1:27" s="223" customFormat="1" x14ac:dyDescent="0.25">
      <c r="Y61" s="230"/>
    </row>
    <row r="62" spans="1:27" s="223" customFormat="1" x14ac:dyDescent="0.25"/>
    <row r="63" spans="1:27" s="223" customFormat="1" x14ac:dyDescent="0.25"/>
    <row r="64" spans="1:27" s="223" customFormat="1" x14ac:dyDescent="0.25"/>
    <row r="65" spans="1:28" s="223" customFormat="1" x14ac:dyDescent="0.25">
      <c r="AB65" s="230"/>
    </row>
    <row r="66" spans="1:28" s="223" customFormat="1" x14ac:dyDescent="0.25"/>
    <row r="67" spans="1:28" s="223" customFormat="1" x14ac:dyDescent="0.25"/>
    <row r="68" spans="1:28" s="223" customFormat="1" x14ac:dyDescent="0.25"/>
    <row r="69" spans="1:28" s="223" customFormat="1" x14ac:dyDescent="0.25">
      <c r="A69"/>
      <c r="B69"/>
      <c r="C69"/>
      <c r="D69"/>
      <c r="E69"/>
      <c r="F69"/>
      <c r="G69"/>
      <c r="H69"/>
      <c r="I69"/>
      <c r="J69"/>
      <c r="K69"/>
      <c r="L69"/>
      <c r="M69"/>
      <c r="N69"/>
    </row>
    <row r="70" spans="1:28" x14ac:dyDescent="0.25">
      <c r="O70" s="223"/>
      <c r="P70" s="223"/>
      <c r="Q70" s="223"/>
      <c r="R70" s="223"/>
      <c r="S70" s="223"/>
      <c r="T70" s="223"/>
      <c r="U70" s="223"/>
      <c r="V70" s="223"/>
      <c r="W70" s="223"/>
      <c r="X70" s="223"/>
      <c r="Y70" s="223"/>
      <c r="Z70" s="223"/>
      <c r="AA70" s="223"/>
    </row>
    <row r="71" spans="1:28" x14ac:dyDescent="0.25">
      <c r="O71" s="223"/>
      <c r="P71" s="223"/>
      <c r="Q71" s="223"/>
      <c r="R71" s="223"/>
      <c r="S71" s="223"/>
      <c r="T71" s="223"/>
      <c r="U71" s="223"/>
      <c r="V71" s="223"/>
      <c r="W71" s="223"/>
      <c r="X71" s="223"/>
      <c r="Y71" s="223"/>
      <c r="Z71" s="223"/>
      <c r="AA71" s="223"/>
    </row>
    <row r="72" spans="1:28" x14ac:dyDescent="0.25">
      <c r="O72" s="223"/>
      <c r="P72" s="223"/>
      <c r="Q72" s="223"/>
      <c r="R72" s="223"/>
      <c r="S72" s="223"/>
      <c r="T72" s="223"/>
      <c r="U72" s="223"/>
      <c r="V72" s="223"/>
      <c r="W72" s="223"/>
      <c r="X72" s="223"/>
      <c r="Y72" s="223"/>
      <c r="Z72" s="223"/>
      <c r="AA72" s="223"/>
    </row>
    <row r="100" spans="9:14" x14ac:dyDescent="0.25">
      <c r="I100" s="54"/>
      <c r="N100" s="54"/>
    </row>
  </sheetData>
  <mergeCells count="20">
    <mergeCell ref="K5:L5"/>
    <mergeCell ref="A5:A6"/>
    <mergeCell ref="C5:D5"/>
    <mergeCell ref="E5:F5"/>
    <mergeCell ref="G5:H5"/>
    <mergeCell ref="I5:J5"/>
    <mergeCell ref="M18:M19"/>
    <mergeCell ref="N18:N19"/>
    <mergeCell ref="A43:A44"/>
    <mergeCell ref="C43:D43"/>
    <mergeCell ref="E43:F43"/>
    <mergeCell ref="G43:H43"/>
    <mergeCell ref="I43:J43"/>
    <mergeCell ref="K43:L43"/>
    <mergeCell ref="A18:A19"/>
    <mergeCell ref="C18:D18"/>
    <mergeCell ref="E18:F18"/>
    <mergeCell ref="G18:H18"/>
    <mergeCell ref="I18:J18"/>
    <mergeCell ref="K18:L18"/>
  </mergeCells>
  <hyperlinks>
    <hyperlink ref="A1" location="TOC!A1" display="TOC"/>
  </hyperlinks>
  <pageMargins left="0.70866141732283472" right="0.70866141732283472" top="0.74803149606299213" bottom="0.74803149606299213" header="0.31496062992125984" footer="0.31496062992125984"/>
  <pageSetup paperSize="9" scale="55" orientation="landscape" r:id="rId1"/>
  <headerFooter>
    <oddHeader>&amp;C&amp;F</oddHeader>
    <oddFooter>&amp;C&amp;A
Page &amp;P of &amp;N</oddFooter>
  </headerFooter>
  <rowBreaks count="1" manualBreakCount="1">
    <brk id="40" max="1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I99"/>
  <sheetViews>
    <sheetView zoomScaleNormal="100" workbookViewId="0"/>
  </sheetViews>
  <sheetFormatPr defaultRowHeight="15" x14ac:dyDescent="0.25"/>
  <cols>
    <col min="1" max="1" width="15.7109375" customWidth="1"/>
    <col min="2" max="2" width="12.7109375" customWidth="1"/>
    <col min="3" max="6" width="8.7109375" customWidth="1"/>
    <col min="7" max="7" width="12.7109375" customWidth="1"/>
    <col min="8" max="9" width="8.7109375" customWidth="1"/>
    <col min="10" max="10" width="12.7109375" customWidth="1"/>
    <col min="11" max="11" width="20.7109375" customWidth="1"/>
    <col min="12" max="12" width="9.140625" style="223" customWidth="1"/>
    <col min="13" max="35" width="9.140625" style="223"/>
  </cols>
  <sheetData>
    <row r="1" spans="1:13" s="223" customFormat="1" x14ac:dyDescent="0.25">
      <c r="A1" s="222" t="s">
        <v>74</v>
      </c>
    </row>
    <row r="2" spans="1:13" s="223" customFormat="1" x14ac:dyDescent="0.25"/>
    <row r="3" spans="1:13" s="223" customFormat="1" ht="32.25" customHeight="1" x14ac:dyDescent="0.25">
      <c r="A3" s="690" t="s">
        <v>611</v>
      </c>
      <c r="B3" s="690"/>
      <c r="C3" s="690"/>
      <c r="D3" s="690"/>
      <c r="E3" s="690"/>
      <c r="F3" s="690"/>
      <c r="G3" s="690"/>
      <c r="H3" s="690"/>
      <c r="I3" s="690"/>
      <c r="J3" s="690"/>
      <c r="K3" s="690"/>
    </row>
    <row r="4" spans="1:13" s="223" customFormat="1" x14ac:dyDescent="0.25">
      <c r="A4" s="465"/>
      <c r="B4" s="465"/>
      <c r="C4" s="465"/>
      <c r="D4" s="465"/>
      <c r="E4" s="465"/>
      <c r="F4" s="465"/>
      <c r="G4" s="465"/>
      <c r="H4" s="465"/>
      <c r="I4" s="465"/>
    </row>
    <row r="5" spans="1:13" ht="24.75" customHeight="1" x14ac:dyDescent="0.25">
      <c r="A5" s="691" t="s">
        <v>88</v>
      </c>
      <c r="B5" s="42" t="s">
        <v>1</v>
      </c>
      <c r="C5" s="694" t="s">
        <v>64</v>
      </c>
      <c r="D5" s="694"/>
      <c r="E5" s="694" t="s">
        <v>4</v>
      </c>
      <c r="F5" s="694"/>
      <c r="G5" s="694" t="s">
        <v>497</v>
      </c>
      <c r="H5" s="694" t="s">
        <v>7</v>
      </c>
      <c r="I5" s="694"/>
      <c r="J5" s="735" t="s">
        <v>37</v>
      </c>
      <c r="K5" s="741" t="s">
        <v>552</v>
      </c>
      <c r="L5" s="607"/>
      <c r="M5" s="233"/>
    </row>
    <row r="6" spans="1:13" x14ac:dyDescent="0.25">
      <c r="A6" s="692"/>
      <c r="B6" s="41" t="s">
        <v>34</v>
      </c>
      <c r="C6" s="695"/>
      <c r="D6" s="695"/>
      <c r="E6" s="695"/>
      <c r="F6" s="695"/>
      <c r="G6" s="696"/>
      <c r="H6" s="695"/>
      <c r="I6" s="695"/>
      <c r="J6" s="736"/>
      <c r="K6" s="742"/>
      <c r="L6" s="607"/>
    </row>
    <row r="7" spans="1:13" ht="15" customHeight="1" x14ac:dyDescent="0.25">
      <c r="A7" s="693"/>
      <c r="B7" s="7" t="s">
        <v>8</v>
      </c>
      <c r="C7" s="7" t="s">
        <v>9</v>
      </c>
      <c r="D7" s="7" t="s">
        <v>10</v>
      </c>
      <c r="E7" s="8" t="s">
        <v>9</v>
      </c>
      <c r="F7" s="8" t="s">
        <v>10</v>
      </c>
      <c r="G7" s="8" t="s">
        <v>10</v>
      </c>
      <c r="H7" s="8" t="s">
        <v>9</v>
      </c>
      <c r="I7" s="8" t="s">
        <v>10</v>
      </c>
      <c r="J7" s="737"/>
      <c r="K7" s="743"/>
      <c r="L7" s="607"/>
    </row>
    <row r="8" spans="1:13" ht="15" customHeight="1" x14ac:dyDescent="0.25">
      <c r="A8" s="170" t="s">
        <v>12</v>
      </c>
      <c r="B8" s="9">
        <f>SUM(C8+E8+H8)</f>
        <v>182</v>
      </c>
      <c r="C8" s="9">
        <v>148</v>
      </c>
      <c r="D8" s="26">
        <f>C8/B8</f>
        <v>0.81318681318681318</v>
      </c>
      <c r="E8" s="16">
        <v>33</v>
      </c>
      <c r="F8" s="17">
        <f t="shared" ref="F8:F21" si="0">E8/B8</f>
        <v>0.18131868131868131</v>
      </c>
      <c r="G8" s="10">
        <f>D8+F8</f>
        <v>0.99450549450549453</v>
      </c>
      <c r="H8" s="18">
        <v>1</v>
      </c>
      <c r="I8" s="19">
        <f t="shared" ref="I8:I21" si="1">H8/B8</f>
        <v>5.4945054945054949E-3</v>
      </c>
      <c r="J8" s="425"/>
      <c r="K8" s="262" t="s">
        <v>55</v>
      </c>
      <c r="L8" s="607"/>
    </row>
    <row r="9" spans="1:13" x14ac:dyDescent="0.25">
      <c r="A9" s="170" t="s">
        <v>14</v>
      </c>
      <c r="B9" s="9">
        <f t="shared" ref="B9:B20" si="2">SUM(C9+E9+H9)</f>
        <v>189</v>
      </c>
      <c r="C9" s="9">
        <v>108</v>
      </c>
      <c r="D9" s="26">
        <f t="shared" ref="D9:D19" si="3">C9/B9</f>
        <v>0.5714285714285714</v>
      </c>
      <c r="E9" s="16">
        <v>81</v>
      </c>
      <c r="F9" s="17">
        <f t="shared" si="0"/>
        <v>0.42857142857142855</v>
      </c>
      <c r="G9" s="10">
        <f t="shared" ref="G9:G20" si="4">D9+F9</f>
        <v>1</v>
      </c>
      <c r="H9" s="18">
        <v>0</v>
      </c>
      <c r="I9" s="19">
        <f t="shared" si="1"/>
        <v>0</v>
      </c>
      <c r="J9" s="425"/>
      <c r="K9" s="623" t="s">
        <v>41</v>
      </c>
      <c r="L9" s="607"/>
    </row>
    <row r="10" spans="1:13" x14ac:dyDescent="0.25">
      <c r="A10" s="170" t="s">
        <v>16</v>
      </c>
      <c r="B10" s="9">
        <f t="shared" si="2"/>
        <v>208</v>
      </c>
      <c r="C10" s="9">
        <v>85</v>
      </c>
      <c r="D10" s="26">
        <f t="shared" si="3"/>
        <v>0.40865384615384615</v>
      </c>
      <c r="E10" s="16">
        <v>3</v>
      </c>
      <c r="F10" s="17">
        <f t="shared" si="0"/>
        <v>1.4423076923076924E-2</v>
      </c>
      <c r="G10" s="10">
        <f t="shared" si="4"/>
        <v>0.42307692307692307</v>
      </c>
      <c r="H10" s="18">
        <v>120</v>
      </c>
      <c r="I10" s="19">
        <f t="shared" si="1"/>
        <v>0.57692307692307687</v>
      </c>
      <c r="J10" s="425"/>
      <c r="K10" s="624" t="s">
        <v>56</v>
      </c>
      <c r="L10" s="607"/>
    </row>
    <row r="11" spans="1:13" x14ac:dyDescent="0.25">
      <c r="A11" s="170" t="s">
        <v>18</v>
      </c>
      <c r="B11" s="9">
        <f t="shared" si="2"/>
        <v>200</v>
      </c>
      <c r="C11" s="9">
        <v>86</v>
      </c>
      <c r="D11" s="26">
        <f t="shared" si="3"/>
        <v>0.43</v>
      </c>
      <c r="E11" s="16">
        <v>86</v>
      </c>
      <c r="F11" s="17">
        <f t="shared" si="0"/>
        <v>0.43</v>
      </c>
      <c r="G11" s="10">
        <f t="shared" si="4"/>
        <v>0.86</v>
      </c>
      <c r="H11" s="18">
        <v>28</v>
      </c>
      <c r="I11" s="19">
        <f t="shared" si="1"/>
        <v>0.14000000000000001</v>
      </c>
      <c r="J11" s="425"/>
      <c r="K11" s="623"/>
      <c r="L11" s="607"/>
    </row>
    <row r="12" spans="1:13" x14ac:dyDescent="0.25">
      <c r="A12" s="170" t="s">
        <v>19</v>
      </c>
      <c r="B12" s="9">
        <f t="shared" si="2"/>
        <v>247</v>
      </c>
      <c r="C12" s="9">
        <v>112</v>
      </c>
      <c r="D12" s="26">
        <f t="shared" si="3"/>
        <v>0.45344129554655871</v>
      </c>
      <c r="E12" s="16">
        <v>43</v>
      </c>
      <c r="F12" s="17">
        <f t="shared" si="0"/>
        <v>0.17408906882591094</v>
      </c>
      <c r="G12" s="10">
        <f t="shared" si="4"/>
        <v>0.62753036437246967</v>
      </c>
      <c r="H12" s="18">
        <v>92</v>
      </c>
      <c r="I12" s="19">
        <f t="shared" si="1"/>
        <v>0.37246963562753038</v>
      </c>
      <c r="J12" s="425"/>
      <c r="K12" s="623"/>
      <c r="L12" s="607"/>
    </row>
    <row r="13" spans="1:13" x14ac:dyDescent="0.25">
      <c r="A13" s="170" t="s">
        <v>20</v>
      </c>
      <c r="B13" s="9">
        <f t="shared" si="2"/>
        <v>299</v>
      </c>
      <c r="C13" s="9">
        <v>223</v>
      </c>
      <c r="D13" s="26">
        <f t="shared" si="3"/>
        <v>0.74581939799331098</v>
      </c>
      <c r="E13" s="16">
        <v>64</v>
      </c>
      <c r="F13" s="17">
        <f t="shared" si="0"/>
        <v>0.21404682274247491</v>
      </c>
      <c r="G13" s="10">
        <f t="shared" si="4"/>
        <v>0.95986622073578587</v>
      </c>
      <c r="H13" s="18">
        <v>12</v>
      </c>
      <c r="I13" s="19">
        <f t="shared" si="1"/>
        <v>4.0133779264214048E-2</v>
      </c>
      <c r="J13" s="425"/>
      <c r="K13" s="262" t="s">
        <v>55</v>
      </c>
      <c r="L13" s="607"/>
    </row>
    <row r="14" spans="1:13" x14ac:dyDescent="0.25">
      <c r="A14" s="170" t="s">
        <v>83</v>
      </c>
      <c r="B14" s="9">
        <f t="shared" si="2"/>
        <v>202</v>
      </c>
      <c r="C14" s="9">
        <v>110</v>
      </c>
      <c r="D14" s="26">
        <f t="shared" si="3"/>
        <v>0.54455445544554459</v>
      </c>
      <c r="E14" s="16">
        <v>19</v>
      </c>
      <c r="F14" s="17">
        <f t="shared" si="0"/>
        <v>9.405940594059406E-2</v>
      </c>
      <c r="G14" s="10">
        <f t="shared" si="4"/>
        <v>0.63861386138613863</v>
      </c>
      <c r="H14" s="18">
        <v>73</v>
      </c>
      <c r="I14" s="19">
        <f t="shared" si="1"/>
        <v>0.36138613861386137</v>
      </c>
      <c r="J14" s="425"/>
      <c r="K14" s="623"/>
      <c r="L14" s="607"/>
    </row>
    <row r="15" spans="1:13" x14ac:dyDescent="0.25">
      <c r="A15" s="170" t="s">
        <v>22</v>
      </c>
      <c r="B15" s="9">
        <f t="shared" si="2"/>
        <v>388</v>
      </c>
      <c r="C15" s="9">
        <v>14</v>
      </c>
      <c r="D15" s="26">
        <f t="shared" si="3"/>
        <v>3.608247422680412E-2</v>
      </c>
      <c r="E15" s="16">
        <v>40</v>
      </c>
      <c r="F15" s="17">
        <f t="shared" si="0"/>
        <v>0.10309278350515463</v>
      </c>
      <c r="G15" s="10">
        <f t="shared" si="4"/>
        <v>0.13917525773195877</v>
      </c>
      <c r="H15" s="18">
        <v>334</v>
      </c>
      <c r="I15" s="19">
        <f t="shared" si="1"/>
        <v>0.86082474226804129</v>
      </c>
      <c r="J15" s="425"/>
      <c r="K15" s="262" t="s">
        <v>54</v>
      </c>
      <c r="L15" s="607"/>
    </row>
    <row r="16" spans="1:13" x14ac:dyDescent="0.25">
      <c r="A16" s="170" t="s">
        <v>84</v>
      </c>
      <c r="B16" s="9">
        <f t="shared" si="2"/>
        <v>234</v>
      </c>
      <c r="C16" s="9">
        <v>149</v>
      </c>
      <c r="D16" s="26">
        <f t="shared" si="3"/>
        <v>0.63675213675213671</v>
      </c>
      <c r="E16" s="16">
        <v>49</v>
      </c>
      <c r="F16" s="17">
        <f t="shared" si="0"/>
        <v>0.20940170940170941</v>
      </c>
      <c r="G16" s="10">
        <f t="shared" si="4"/>
        <v>0.84615384615384615</v>
      </c>
      <c r="H16" s="18">
        <v>36</v>
      </c>
      <c r="I16" s="19">
        <f t="shared" si="1"/>
        <v>0.15384615384615385</v>
      </c>
      <c r="J16" s="425"/>
      <c r="K16" s="262" t="s">
        <v>55</v>
      </c>
      <c r="L16" s="607"/>
    </row>
    <row r="17" spans="1:20" x14ac:dyDescent="0.25">
      <c r="A17" s="170" t="s">
        <v>85</v>
      </c>
      <c r="B17" s="9">
        <f t="shared" si="2"/>
        <v>108</v>
      </c>
      <c r="C17" s="9">
        <v>94</v>
      </c>
      <c r="D17" s="26">
        <f t="shared" si="3"/>
        <v>0.87037037037037035</v>
      </c>
      <c r="E17" s="16">
        <v>13</v>
      </c>
      <c r="F17" s="17">
        <f t="shared" si="0"/>
        <v>0.12037037037037036</v>
      </c>
      <c r="G17" s="10">
        <f t="shared" si="4"/>
        <v>0.9907407407407407</v>
      </c>
      <c r="H17" s="18">
        <v>1</v>
      </c>
      <c r="I17" s="19">
        <f t="shared" si="1"/>
        <v>9.2592592592592587E-3</v>
      </c>
      <c r="J17" s="425"/>
      <c r="K17" s="262" t="s">
        <v>55</v>
      </c>
      <c r="L17" s="607"/>
    </row>
    <row r="18" spans="1:20" x14ac:dyDescent="0.25">
      <c r="A18" s="170" t="s">
        <v>86</v>
      </c>
      <c r="B18" s="9">
        <f t="shared" si="2"/>
        <v>203</v>
      </c>
      <c r="C18" s="9">
        <v>47</v>
      </c>
      <c r="D18" s="26">
        <f t="shared" si="3"/>
        <v>0.23152709359605911</v>
      </c>
      <c r="E18" s="16">
        <v>16</v>
      </c>
      <c r="F18" s="17">
        <f t="shared" si="0"/>
        <v>7.8817733990147784E-2</v>
      </c>
      <c r="G18" s="10">
        <f t="shared" si="4"/>
        <v>0.31034482758620691</v>
      </c>
      <c r="H18" s="18">
        <v>140</v>
      </c>
      <c r="I18" s="19">
        <f t="shared" si="1"/>
        <v>0.68965517241379315</v>
      </c>
      <c r="J18" s="425"/>
      <c r="K18" s="262" t="s">
        <v>54</v>
      </c>
      <c r="L18" s="607"/>
    </row>
    <row r="19" spans="1:20" x14ac:dyDescent="0.25">
      <c r="A19" s="170" t="s">
        <v>87</v>
      </c>
      <c r="B19" s="9">
        <f t="shared" si="2"/>
        <v>246</v>
      </c>
      <c r="C19" s="9">
        <v>87</v>
      </c>
      <c r="D19" s="26">
        <f t="shared" si="3"/>
        <v>0.35365853658536583</v>
      </c>
      <c r="E19" s="16">
        <v>1</v>
      </c>
      <c r="F19" s="17">
        <f t="shared" si="0"/>
        <v>4.0650406504065045E-3</v>
      </c>
      <c r="G19" s="10">
        <f t="shared" si="4"/>
        <v>0.35772357723577236</v>
      </c>
      <c r="H19" s="18">
        <v>158</v>
      </c>
      <c r="I19" s="19">
        <f t="shared" si="1"/>
        <v>0.64227642276422769</v>
      </c>
      <c r="J19" s="622" t="s">
        <v>33</v>
      </c>
      <c r="K19" s="625" t="s">
        <v>54</v>
      </c>
      <c r="L19" s="607"/>
    </row>
    <row r="20" spans="1:20" x14ac:dyDescent="0.25">
      <c r="A20" s="170" t="s">
        <v>27</v>
      </c>
      <c r="B20" s="9">
        <f t="shared" si="2"/>
        <v>106</v>
      </c>
      <c r="C20" s="9">
        <v>76</v>
      </c>
      <c r="D20" s="26">
        <f>C20/B20</f>
        <v>0.71698113207547165</v>
      </c>
      <c r="E20" s="16">
        <v>30</v>
      </c>
      <c r="F20" s="17">
        <f t="shared" si="0"/>
        <v>0.28301886792452829</v>
      </c>
      <c r="G20" s="10">
        <f t="shared" si="4"/>
        <v>1</v>
      </c>
      <c r="H20" s="18">
        <v>0</v>
      </c>
      <c r="I20" s="19">
        <f t="shared" si="1"/>
        <v>0</v>
      </c>
      <c r="J20" s="425"/>
      <c r="K20" s="262" t="s">
        <v>55</v>
      </c>
      <c r="L20" s="607"/>
    </row>
    <row r="21" spans="1:20" x14ac:dyDescent="0.25">
      <c r="A21" s="171" t="s">
        <v>28</v>
      </c>
      <c r="B21" s="2">
        <f>SUM(B8:B20)</f>
        <v>2812</v>
      </c>
      <c r="C21" s="2">
        <f>SUM(C8:C20)</f>
        <v>1339</v>
      </c>
      <c r="D21" s="20">
        <f>C21/B21</f>
        <v>0.47617354196301565</v>
      </c>
      <c r="E21" s="2">
        <f>SUM(E8:E20)</f>
        <v>478</v>
      </c>
      <c r="F21" s="21">
        <f t="shared" si="0"/>
        <v>0.16998577524893316</v>
      </c>
      <c r="G21" s="3">
        <f>D21+F21</f>
        <v>0.64615931721194886</v>
      </c>
      <c r="H21" s="2">
        <f>SUM(H8:H20)</f>
        <v>995</v>
      </c>
      <c r="I21" s="22">
        <f t="shared" si="1"/>
        <v>0.3538406827880512</v>
      </c>
      <c r="J21" s="425"/>
      <c r="K21" s="626"/>
      <c r="L21" s="607"/>
    </row>
    <row r="22" spans="1:20" x14ac:dyDescent="0.25">
      <c r="A22" s="604" t="s">
        <v>35</v>
      </c>
      <c r="B22" s="605">
        <f>SUM(B21-B19)</f>
        <v>2566</v>
      </c>
      <c r="C22" s="605">
        <f>SUM(C21-C19)</f>
        <v>1252</v>
      </c>
      <c r="D22" s="606">
        <f>C22/B22</f>
        <v>0.48791893998441155</v>
      </c>
      <c r="E22" s="605">
        <f>SUM(E21-E19)</f>
        <v>477</v>
      </c>
      <c r="F22" s="320">
        <f>E22/B22</f>
        <v>0.18589243959469992</v>
      </c>
      <c r="G22" s="321">
        <f>D22+F22</f>
        <v>0.67381137957911141</v>
      </c>
      <c r="H22" s="605">
        <f>SUM(H21-H19)</f>
        <v>837</v>
      </c>
      <c r="I22" s="322">
        <f>H22/B22</f>
        <v>0.32618862042088853</v>
      </c>
      <c r="J22" s="426"/>
      <c r="K22" s="627"/>
      <c r="L22" s="607"/>
      <c r="Q22" s="230"/>
      <c r="T22" s="230"/>
    </row>
    <row r="23" spans="1:20" s="223" customFormat="1" x14ac:dyDescent="0.25">
      <c r="A23" s="494" t="s">
        <v>546</v>
      </c>
      <c r="E23" s="565"/>
      <c r="I23" s="567"/>
    </row>
    <row r="24" spans="1:20" s="223" customFormat="1" ht="25.5" customHeight="1" x14ac:dyDescent="0.25">
      <c r="A24" s="732" t="s">
        <v>81</v>
      </c>
      <c r="B24" s="732"/>
      <c r="C24" s="732"/>
      <c r="D24" s="732"/>
      <c r="E24" s="732"/>
      <c r="F24" s="732"/>
      <c r="G24" s="732"/>
      <c r="H24" s="732"/>
      <c r="I24" s="732"/>
      <c r="J24" s="732"/>
      <c r="K24" s="732"/>
    </row>
    <row r="25" spans="1:20" s="223" customFormat="1" x14ac:dyDescent="0.25">
      <c r="A25" s="498" t="s">
        <v>553</v>
      </c>
      <c r="B25" s="500"/>
      <c r="C25" s="500"/>
      <c r="D25" s="500"/>
      <c r="E25" s="500"/>
      <c r="F25" s="500"/>
      <c r="G25" s="500"/>
      <c r="H25" s="500"/>
      <c r="I25" s="500"/>
      <c r="J25" s="500"/>
      <c r="K25" s="500"/>
    </row>
    <row r="26" spans="1:20" s="223" customFormat="1" x14ac:dyDescent="0.25">
      <c r="A26" s="494" t="s">
        <v>52</v>
      </c>
    </row>
    <row r="27" spans="1:20" s="223" customFormat="1" x14ac:dyDescent="0.25">
      <c r="A27" s="498"/>
    </row>
    <row r="28" spans="1:20" s="223" customFormat="1" ht="32.25" customHeight="1" x14ac:dyDescent="0.25">
      <c r="A28" s="690" t="s">
        <v>612</v>
      </c>
      <c r="B28" s="690"/>
      <c r="C28" s="690"/>
      <c r="D28" s="690"/>
      <c r="E28" s="690"/>
      <c r="F28" s="690"/>
      <c r="G28" s="690"/>
      <c r="H28" s="690"/>
      <c r="I28" s="690"/>
      <c r="J28" s="690"/>
      <c r="K28" s="690"/>
    </row>
    <row r="29" spans="1:20" s="223" customFormat="1" x14ac:dyDescent="0.25">
      <c r="A29" s="465"/>
      <c r="B29" s="465"/>
      <c r="C29" s="465"/>
      <c r="D29" s="465"/>
      <c r="E29" s="465"/>
      <c r="F29" s="465"/>
      <c r="G29" s="465"/>
      <c r="H29" s="465"/>
      <c r="I29" s="565"/>
    </row>
    <row r="30" spans="1:20" ht="15" customHeight="1" x14ac:dyDescent="0.25">
      <c r="A30" s="691" t="s">
        <v>88</v>
      </c>
      <c r="B30" s="694" t="s">
        <v>36</v>
      </c>
      <c r="C30" s="691" t="s">
        <v>65</v>
      </c>
      <c r="D30" s="691"/>
      <c r="E30" s="691" t="s">
        <v>66</v>
      </c>
      <c r="F30" s="691"/>
      <c r="G30" s="735" t="s">
        <v>37</v>
      </c>
      <c r="H30" s="718" t="s">
        <v>554</v>
      </c>
      <c r="I30" s="738"/>
      <c r="J30" s="607"/>
      <c r="K30" s="607"/>
      <c r="L30" s="607"/>
      <c r="M30" s="607"/>
    </row>
    <row r="31" spans="1:20" x14ac:dyDescent="0.25">
      <c r="A31" s="692"/>
      <c r="B31" s="695"/>
      <c r="C31" s="693"/>
      <c r="D31" s="693"/>
      <c r="E31" s="693"/>
      <c r="F31" s="693"/>
      <c r="G31" s="736"/>
      <c r="H31" s="719"/>
      <c r="I31" s="739"/>
      <c r="J31" s="607"/>
      <c r="K31" s="607"/>
      <c r="L31" s="607"/>
      <c r="M31" s="607"/>
    </row>
    <row r="32" spans="1:20" x14ac:dyDescent="0.25">
      <c r="A32" s="693"/>
      <c r="B32" s="696"/>
      <c r="C32" s="43" t="s">
        <v>9</v>
      </c>
      <c r="D32" s="43" t="s">
        <v>10</v>
      </c>
      <c r="E32" s="43" t="s">
        <v>9</v>
      </c>
      <c r="F32" s="43" t="s">
        <v>10</v>
      </c>
      <c r="G32" s="737"/>
      <c r="H32" s="720"/>
      <c r="I32" s="740"/>
      <c r="J32" s="607"/>
      <c r="K32" s="607"/>
      <c r="L32" s="608"/>
      <c r="M32" s="608"/>
    </row>
    <row r="33" spans="1:13" x14ac:dyDescent="0.25">
      <c r="A33" s="170" t="s">
        <v>12</v>
      </c>
      <c r="B33" s="9">
        <f>+SUM(C33,E33)</f>
        <v>148</v>
      </c>
      <c r="C33" s="50">
        <v>94</v>
      </c>
      <c r="D33" s="15">
        <f>C33/$B33</f>
        <v>0.63513513513513509</v>
      </c>
      <c r="E33" s="50">
        <v>54</v>
      </c>
      <c r="F33" s="26">
        <f>E33/$B33</f>
        <v>0.36486486486486486</v>
      </c>
      <c r="G33" s="397"/>
      <c r="H33" s="746" t="s">
        <v>41</v>
      </c>
      <c r="I33" s="747"/>
      <c r="J33" s="607"/>
      <c r="K33" s="607"/>
      <c r="L33" s="608"/>
      <c r="M33" s="233"/>
    </row>
    <row r="34" spans="1:13" x14ac:dyDescent="0.25">
      <c r="A34" s="170" t="s">
        <v>14</v>
      </c>
      <c r="B34" s="9">
        <f t="shared" ref="B34:B45" si="5">+SUM(C34,E34)</f>
        <v>108</v>
      </c>
      <c r="C34" s="50">
        <v>63</v>
      </c>
      <c r="D34" s="15">
        <f t="shared" ref="D34:D45" si="6">C34/$B34</f>
        <v>0.58333333333333337</v>
      </c>
      <c r="E34" s="50">
        <v>45</v>
      </c>
      <c r="F34" s="26">
        <f t="shared" ref="F34:F45" si="7">E34/$B34</f>
        <v>0.41666666666666669</v>
      </c>
      <c r="G34" s="397"/>
      <c r="H34" s="744"/>
      <c r="I34" s="745"/>
      <c r="J34" s="607"/>
      <c r="K34" s="607"/>
      <c r="L34" s="608"/>
      <c r="M34" s="608"/>
    </row>
    <row r="35" spans="1:13" x14ac:dyDescent="0.25">
      <c r="A35" s="170" t="s">
        <v>16</v>
      </c>
      <c r="B35" s="9">
        <f t="shared" si="5"/>
        <v>85</v>
      </c>
      <c r="C35" s="50">
        <v>48</v>
      </c>
      <c r="D35" s="15">
        <f t="shared" si="6"/>
        <v>0.56470588235294117</v>
      </c>
      <c r="E35" s="50">
        <v>37</v>
      </c>
      <c r="F35" s="26">
        <f t="shared" si="7"/>
        <v>0.43529411764705883</v>
      </c>
      <c r="G35" s="628"/>
      <c r="H35" s="744"/>
      <c r="I35" s="745"/>
      <c r="J35" s="607"/>
      <c r="K35" s="607"/>
      <c r="L35" s="608"/>
      <c r="M35" s="608"/>
    </row>
    <row r="36" spans="1:13" x14ac:dyDescent="0.25">
      <c r="A36" s="170" t="s">
        <v>18</v>
      </c>
      <c r="B36" s="9">
        <f t="shared" si="5"/>
        <v>86</v>
      </c>
      <c r="C36" s="50">
        <v>45</v>
      </c>
      <c r="D36" s="15">
        <f t="shared" si="6"/>
        <v>0.52325581395348841</v>
      </c>
      <c r="E36" s="50">
        <v>41</v>
      </c>
      <c r="F36" s="26">
        <f t="shared" si="7"/>
        <v>0.47674418604651164</v>
      </c>
      <c r="G36" s="397"/>
      <c r="H36" s="744"/>
      <c r="I36" s="745"/>
      <c r="J36" s="607"/>
      <c r="K36" s="607"/>
      <c r="L36" s="608"/>
      <c r="M36" s="608"/>
    </row>
    <row r="37" spans="1:13" x14ac:dyDescent="0.25">
      <c r="A37" s="170" t="s">
        <v>19</v>
      </c>
      <c r="B37" s="9">
        <f t="shared" si="5"/>
        <v>112</v>
      </c>
      <c r="C37" s="50">
        <v>70</v>
      </c>
      <c r="D37" s="15">
        <f t="shared" si="6"/>
        <v>0.625</v>
      </c>
      <c r="E37" s="50">
        <v>42</v>
      </c>
      <c r="F37" s="26">
        <f t="shared" si="7"/>
        <v>0.375</v>
      </c>
      <c r="G37" s="397"/>
      <c r="H37" s="744"/>
      <c r="I37" s="745"/>
      <c r="J37" s="607"/>
      <c r="K37" s="607"/>
      <c r="L37" s="608"/>
      <c r="M37" s="608"/>
    </row>
    <row r="38" spans="1:13" x14ac:dyDescent="0.25">
      <c r="A38" s="170" t="s">
        <v>20</v>
      </c>
      <c r="B38" s="9">
        <f t="shared" si="5"/>
        <v>223</v>
      </c>
      <c r="C38" s="50">
        <v>154</v>
      </c>
      <c r="D38" s="15">
        <f t="shared" si="6"/>
        <v>0.6905829596412556</v>
      </c>
      <c r="E38" s="50">
        <v>69</v>
      </c>
      <c r="F38" s="26">
        <f t="shared" si="7"/>
        <v>0.3094170403587444</v>
      </c>
      <c r="G38" s="397"/>
      <c r="H38" s="744"/>
      <c r="I38" s="745"/>
      <c r="J38" s="607"/>
      <c r="K38" s="607"/>
      <c r="L38" s="608"/>
      <c r="M38" s="608"/>
    </row>
    <row r="39" spans="1:13" x14ac:dyDescent="0.25">
      <c r="A39" s="170" t="s">
        <v>83</v>
      </c>
      <c r="B39" s="9">
        <f t="shared" si="5"/>
        <v>110</v>
      </c>
      <c r="C39" s="50">
        <v>51</v>
      </c>
      <c r="D39" s="15">
        <f t="shared" si="6"/>
        <v>0.46363636363636362</v>
      </c>
      <c r="E39" s="50">
        <v>59</v>
      </c>
      <c r="F39" s="26">
        <f t="shared" si="7"/>
        <v>0.53636363636363638</v>
      </c>
      <c r="G39" s="397"/>
      <c r="H39" s="744"/>
      <c r="I39" s="745"/>
      <c r="J39" s="607"/>
      <c r="K39" s="607"/>
      <c r="L39" s="608"/>
      <c r="M39" s="608"/>
    </row>
    <row r="40" spans="1:13" x14ac:dyDescent="0.25">
      <c r="A40" s="170" t="s">
        <v>22</v>
      </c>
      <c r="B40" s="9">
        <f t="shared" si="5"/>
        <v>14</v>
      </c>
      <c r="C40" s="50">
        <v>11</v>
      </c>
      <c r="D40" s="15">
        <f t="shared" si="6"/>
        <v>0.7857142857142857</v>
      </c>
      <c r="E40" s="50">
        <v>3</v>
      </c>
      <c r="F40" s="26">
        <f t="shared" si="7"/>
        <v>0.21428571428571427</v>
      </c>
      <c r="G40" s="396" t="s">
        <v>33</v>
      </c>
      <c r="H40" s="744"/>
      <c r="I40" s="745"/>
      <c r="J40" s="607"/>
      <c r="K40" s="607"/>
      <c r="L40" s="608"/>
      <c r="M40" s="608"/>
    </row>
    <row r="41" spans="1:13" x14ac:dyDescent="0.25">
      <c r="A41" s="170" t="s">
        <v>84</v>
      </c>
      <c r="B41" s="9">
        <f t="shared" si="5"/>
        <v>149</v>
      </c>
      <c r="C41" s="50">
        <v>105</v>
      </c>
      <c r="D41" s="15">
        <f t="shared" si="6"/>
        <v>0.70469798657718119</v>
      </c>
      <c r="E41" s="50">
        <v>44</v>
      </c>
      <c r="F41" s="26">
        <f t="shared" si="7"/>
        <v>0.29530201342281881</v>
      </c>
      <c r="G41" s="397"/>
      <c r="H41" s="744"/>
      <c r="I41" s="745"/>
      <c r="J41" s="607"/>
      <c r="K41" s="607"/>
      <c r="L41" s="608"/>
      <c r="M41" s="608"/>
    </row>
    <row r="42" spans="1:13" x14ac:dyDescent="0.25">
      <c r="A42" s="170" t="s">
        <v>85</v>
      </c>
      <c r="B42" s="9">
        <f t="shared" si="5"/>
        <v>94</v>
      </c>
      <c r="C42" s="50">
        <v>58</v>
      </c>
      <c r="D42" s="15">
        <f t="shared" si="6"/>
        <v>0.61702127659574468</v>
      </c>
      <c r="E42" s="50">
        <v>36</v>
      </c>
      <c r="F42" s="26">
        <f t="shared" si="7"/>
        <v>0.38297872340425532</v>
      </c>
      <c r="G42" s="397"/>
      <c r="H42" s="744"/>
      <c r="I42" s="745"/>
      <c r="J42" s="607"/>
      <c r="K42" s="607"/>
      <c r="L42" s="608"/>
      <c r="M42" s="608"/>
    </row>
    <row r="43" spans="1:13" x14ac:dyDescent="0.25">
      <c r="A43" s="170" t="s">
        <v>86</v>
      </c>
      <c r="B43" s="9">
        <f t="shared" si="5"/>
        <v>47</v>
      </c>
      <c r="C43" s="50">
        <v>27</v>
      </c>
      <c r="D43" s="15">
        <f t="shared" si="6"/>
        <v>0.57446808510638303</v>
      </c>
      <c r="E43" s="50">
        <v>20</v>
      </c>
      <c r="F43" s="26">
        <f t="shared" si="7"/>
        <v>0.42553191489361702</v>
      </c>
      <c r="G43" s="396" t="s">
        <v>33</v>
      </c>
      <c r="H43" s="744"/>
      <c r="I43" s="745"/>
      <c r="J43" s="607"/>
      <c r="K43" s="607"/>
      <c r="L43" s="608"/>
      <c r="M43" s="608"/>
    </row>
    <row r="44" spans="1:13" x14ac:dyDescent="0.25">
      <c r="A44" s="170" t="s">
        <v>87</v>
      </c>
      <c r="B44" s="9">
        <f t="shared" si="5"/>
        <v>87</v>
      </c>
      <c r="C44" s="50">
        <v>49</v>
      </c>
      <c r="D44" s="15">
        <f t="shared" si="6"/>
        <v>0.56321839080459768</v>
      </c>
      <c r="E44" s="50">
        <v>38</v>
      </c>
      <c r="F44" s="26">
        <f t="shared" si="7"/>
        <v>0.43678160919540232</v>
      </c>
      <c r="G44" s="396" t="s">
        <v>33</v>
      </c>
      <c r="H44" s="744"/>
      <c r="I44" s="745"/>
      <c r="J44" s="607"/>
      <c r="K44" s="607"/>
      <c r="L44" s="608"/>
      <c r="M44" s="608"/>
    </row>
    <row r="45" spans="1:13" x14ac:dyDescent="0.25">
      <c r="A45" s="170" t="s">
        <v>27</v>
      </c>
      <c r="B45" s="9">
        <f t="shared" si="5"/>
        <v>76</v>
      </c>
      <c r="C45" s="50">
        <v>38</v>
      </c>
      <c r="D45" s="15">
        <f t="shared" si="6"/>
        <v>0.5</v>
      </c>
      <c r="E45" s="50">
        <v>38</v>
      </c>
      <c r="F45" s="26">
        <f t="shared" si="7"/>
        <v>0.5</v>
      </c>
      <c r="G45" s="397"/>
      <c r="H45" s="744"/>
      <c r="I45" s="745"/>
      <c r="J45" s="607"/>
      <c r="K45" s="607"/>
      <c r="L45" s="607"/>
      <c r="M45" s="607"/>
    </row>
    <row r="46" spans="1:13" x14ac:dyDescent="0.25">
      <c r="A46" s="566" t="s">
        <v>28</v>
      </c>
      <c r="B46" s="2">
        <f>SUM(B33:B45)</f>
        <v>1339</v>
      </c>
      <c r="C46" s="2">
        <f>SUM(C33:C45)</f>
        <v>813</v>
      </c>
      <c r="D46" s="14">
        <f t="shared" ref="D46" si="8">C46/$B46</f>
        <v>0.60716952949962655</v>
      </c>
      <c r="E46" s="2">
        <f>SUM(E33:E45)</f>
        <v>526</v>
      </c>
      <c r="F46" s="14">
        <f>E46/$B46</f>
        <v>0.3928304705003734</v>
      </c>
      <c r="G46" s="397"/>
      <c r="H46" s="744"/>
      <c r="I46" s="745"/>
      <c r="J46" s="607"/>
      <c r="K46" s="607"/>
      <c r="L46" s="607"/>
      <c r="M46" s="607"/>
    </row>
    <row r="47" spans="1:13" x14ac:dyDescent="0.25">
      <c r="A47" s="604" t="s">
        <v>35</v>
      </c>
      <c r="B47" s="605">
        <f>SUM(B46-B40-B43-B44)</f>
        <v>1191</v>
      </c>
      <c r="C47" s="605">
        <f>SUM(C46-C40-C43-C44)</f>
        <v>726</v>
      </c>
      <c r="D47" s="320">
        <f>C47/$B47</f>
        <v>0.60957178841309823</v>
      </c>
      <c r="E47" s="605">
        <f>SUM(E46-E40-E43-E44)</f>
        <v>465</v>
      </c>
      <c r="F47" s="610">
        <f>E47/$B47</f>
        <v>0.39042821158690177</v>
      </c>
      <c r="G47" s="398"/>
      <c r="H47" s="748"/>
      <c r="I47" s="749"/>
      <c r="J47" s="611"/>
      <c r="K47" s="607"/>
      <c r="L47" s="607"/>
      <c r="M47" s="607"/>
    </row>
    <row r="48" spans="1:13" s="223" customFormat="1" x14ac:dyDescent="0.25">
      <c r="A48" s="734" t="s">
        <v>546</v>
      </c>
      <c r="B48" s="734"/>
      <c r="C48" s="734"/>
      <c r="D48" s="734"/>
      <c r="E48" s="734"/>
      <c r="F48" s="734"/>
      <c r="G48" s="734"/>
      <c r="H48" s="732"/>
      <c r="I48" s="732"/>
      <c r="J48" s="732"/>
      <c r="K48" s="494"/>
    </row>
    <row r="49" spans="1:13" s="223" customFormat="1" ht="39.75" customHeight="1" x14ac:dyDescent="0.25">
      <c r="A49" s="733" t="s">
        <v>89</v>
      </c>
      <c r="B49" s="733"/>
      <c r="C49" s="733"/>
      <c r="D49" s="733"/>
      <c r="E49" s="733"/>
      <c r="F49" s="733"/>
      <c r="G49" s="733"/>
      <c r="H49" s="733"/>
      <c r="I49" s="733"/>
      <c r="J49" s="733"/>
      <c r="K49" s="494"/>
    </row>
    <row r="50" spans="1:13" s="223" customFormat="1" x14ac:dyDescent="0.25">
      <c r="A50" s="494" t="s">
        <v>52</v>
      </c>
      <c r="K50" s="494"/>
    </row>
    <row r="51" spans="1:13" s="223" customFormat="1" x14ac:dyDescent="0.25"/>
    <row r="52" spans="1:13" s="223" customFormat="1" ht="31.5" customHeight="1" x14ac:dyDescent="0.25">
      <c r="A52" s="690" t="s">
        <v>613</v>
      </c>
      <c r="B52" s="690"/>
      <c r="C52" s="690"/>
      <c r="D52" s="690"/>
      <c r="E52" s="690"/>
      <c r="F52" s="690"/>
      <c r="G52" s="690"/>
      <c r="H52" s="690"/>
      <c r="I52" s="690"/>
    </row>
    <row r="53" spans="1:13" s="223" customFormat="1" x14ac:dyDescent="0.25">
      <c r="A53" s="465"/>
      <c r="B53" s="465"/>
      <c r="C53" s="465"/>
      <c r="D53" s="465"/>
      <c r="E53" s="465"/>
      <c r="F53" s="465"/>
      <c r="G53" s="465"/>
      <c r="H53" s="465"/>
      <c r="I53" s="565"/>
    </row>
    <row r="54" spans="1:13" ht="15" customHeight="1" x14ac:dyDescent="0.25">
      <c r="A54" s="691" t="s">
        <v>88</v>
      </c>
      <c r="B54" s="694" t="s">
        <v>36</v>
      </c>
      <c r="C54" s="691" t="s">
        <v>67</v>
      </c>
      <c r="D54" s="691"/>
      <c r="E54" s="691" t="s">
        <v>68</v>
      </c>
      <c r="F54" s="691"/>
      <c r="G54" s="735" t="s">
        <v>37</v>
      </c>
      <c r="H54" s="718" t="s">
        <v>554</v>
      </c>
      <c r="I54" s="738"/>
      <c r="J54" s="223"/>
      <c r="K54" s="223"/>
    </row>
    <row r="55" spans="1:13" x14ac:dyDescent="0.25">
      <c r="A55" s="692"/>
      <c r="B55" s="695"/>
      <c r="C55" s="693"/>
      <c r="D55" s="693"/>
      <c r="E55" s="693"/>
      <c r="F55" s="693"/>
      <c r="G55" s="736"/>
      <c r="H55" s="719"/>
      <c r="I55" s="739"/>
      <c r="J55" s="223"/>
      <c r="K55" s="223"/>
    </row>
    <row r="56" spans="1:13" x14ac:dyDescent="0.25">
      <c r="A56" s="693"/>
      <c r="B56" s="696"/>
      <c r="C56" s="43" t="s">
        <v>9</v>
      </c>
      <c r="D56" s="43" t="s">
        <v>10</v>
      </c>
      <c r="E56" s="43" t="s">
        <v>9</v>
      </c>
      <c r="F56" s="43" t="s">
        <v>10</v>
      </c>
      <c r="G56" s="737"/>
      <c r="H56" s="720"/>
      <c r="I56" s="740"/>
      <c r="J56" s="223"/>
      <c r="K56" s="223"/>
    </row>
    <row r="57" spans="1:13" x14ac:dyDescent="0.25">
      <c r="A57" s="170" t="s">
        <v>12</v>
      </c>
      <c r="B57" s="9">
        <f t="shared" ref="B57:B69" si="9">+SUM(C57,E57)</f>
        <v>148</v>
      </c>
      <c r="C57" s="9">
        <v>128</v>
      </c>
      <c r="D57" s="15">
        <f>C57/$B57</f>
        <v>0.86486486486486491</v>
      </c>
      <c r="E57" s="50">
        <v>20</v>
      </c>
      <c r="F57" s="26">
        <f>E57/$B57</f>
        <v>0.13513513513513514</v>
      </c>
      <c r="G57" s="397"/>
      <c r="H57" s="746"/>
      <c r="I57" s="747"/>
      <c r="J57" s="223"/>
      <c r="K57" s="223"/>
      <c r="M57" s="233"/>
    </row>
    <row r="58" spans="1:13" x14ac:dyDescent="0.25">
      <c r="A58" s="170" t="s">
        <v>14</v>
      </c>
      <c r="B58" s="9">
        <f t="shared" si="9"/>
        <v>108</v>
      </c>
      <c r="C58" s="9">
        <v>88</v>
      </c>
      <c r="D58" s="15">
        <f t="shared" ref="D58:D71" si="10">C58/$B58</f>
        <v>0.81481481481481477</v>
      </c>
      <c r="E58" s="50">
        <v>20</v>
      </c>
      <c r="F58" s="26">
        <f t="shared" ref="F58:F69" si="11">E58/$B58</f>
        <v>0.18518518518518517</v>
      </c>
      <c r="G58" s="397"/>
      <c r="H58" s="744"/>
      <c r="I58" s="745"/>
      <c r="J58" s="223"/>
      <c r="K58" s="223"/>
      <c r="L58" s="340"/>
    </row>
    <row r="59" spans="1:13" x14ac:dyDescent="0.25">
      <c r="A59" s="170" t="s">
        <v>16</v>
      </c>
      <c r="B59" s="9">
        <f t="shared" si="9"/>
        <v>85</v>
      </c>
      <c r="C59" s="9">
        <v>78</v>
      </c>
      <c r="D59" s="15">
        <f t="shared" si="10"/>
        <v>0.91764705882352937</v>
      </c>
      <c r="E59" s="50">
        <v>7</v>
      </c>
      <c r="F59" s="26">
        <f t="shared" si="11"/>
        <v>8.2352941176470587E-2</v>
      </c>
      <c r="G59" s="628"/>
      <c r="H59" s="744"/>
      <c r="I59" s="745"/>
      <c r="J59" s="612"/>
      <c r="K59" s="223"/>
      <c r="L59" s="520"/>
    </row>
    <row r="60" spans="1:13" x14ac:dyDescent="0.25">
      <c r="A60" s="170" t="s">
        <v>18</v>
      </c>
      <c r="B60" s="9">
        <f t="shared" si="9"/>
        <v>86</v>
      </c>
      <c r="C60" s="9">
        <v>64</v>
      </c>
      <c r="D60" s="15">
        <f t="shared" si="10"/>
        <v>0.7441860465116279</v>
      </c>
      <c r="E60" s="50">
        <v>22</v>
      </c>
      <c r="F60" s="26">
        <f t="shared" si="11"/>
        <v>0.2558139534883721</v>
      </c>
      <c r="G60" s="397"/>
      <c r="H60" s="744"/>
      <c r="I60" s="745"/>
      <c r="J60" s="612"/>
      <c r="K60" s="223"/>
      <c r="L60" s="520"/>
    </row>
    <row r="61" spans="1:13" x14ac:dyDescent="0.25">
      <c r="A61" s="170" t="s">
        <v>19</v>
      </c>
      <c r="B61" s="9">
        <f t="shared" si="9"/>
        <v>112</v>
      </c>
      <c r="C61" s="9">
        <v>97</v>
      </c>
      <c r="D61" s="15">
        <f t="shared" si="10"/>
        <v>0.8660714285714286</v>
      </c>
      <c r="E61" s="50">
        <v>15</v>
      </c>
      <c r="F61" s="26">
        <f t="shared" si="11"/>
        <v>0.13392857142857142</v>
      </c>
      <c r="G61" s="397"/>
      <c r="H61" s="744"/>
      <c r="I61" s="745"/>
      <c r="J61" s="612"/>
      <c r="K61" s="223"/>
      <c r="L61" s="609"/>
    </row>
    <row r="62" spans="1:13" x14ac:dyDescent="0.25">
      <c r="A62" s="170" t="s">
        <v>20</v>
      </c>
      <c r="B62" s="9">
        <f t="shared" si="9"/>
        <v>223</v>
      </c>
      <c r="C62" s="9">
        <v>194</v>
      </c>
      <c r="D62" s="15">
        <f t="shared" si="10"/>
        <v>0.8699551569506726</v>
      </c>
      <c r="E62" s="50">
        <v>29</v>
      </c>
      <c r="F62" s="26">
        <f t="shared" si="11"/>
        <v>0.13004484304932734</v>
      </c>
      <c r="G62" s="397"/>
      <c r="H62" s="744"/>
      <c r="I62" s="745"/>
      <c r="J62" s="612"/>
      <c r="K62" s="223"/>
      <c r="L62" s="520"/>
    </row>
    <row r="63" spans="1:13" x14ac:dyDescent="0.25">
      <c r="A63" s="170" t="s">
        <v>83</v>
      </c>
      <c r="B63" s="9">
        <f t="shared" si="9"/>
        <v>110</v>
      </c>
      <c r="C63" s="9">
        <v>86</v>
      </c>
      <c r="D63" s="15">
        <f t="shared" si="10"/>
        <v>0.78181818181818186</v>
      </c>
      <c r="E63" s="50">
        <v>24</v>
      </c>
      <c r="F63" s="26">
        <f t="shared" si="11"/>
        <v>0.21818181818181817</v>
      </c>
      <c r="G63" s="397"/>
      <c r="H63" s="744"/>
      <c r="I63" s="745"/>
      <c r="J63" s="612"/>
      <c r="K63" s="223"/>
      <c r="L63" s="340"/>
    </row>
    <row r="64" spans="1:13" x14ac:dyDescent="0.25">
      <c r="A64" s="170" t="s">
        <v>22</v>
      </c>
      <c r="B64" s="9">
        <f t="shared" si="9"/>
        <v>14</v>
      </c>
      <c r="C64" s="9">
        <v>14</v>
      </c>
      <c r="D64" s="15">
        <f t="shared" si="10"/>
        <v>1</v>
      </c>
      <c r="E64" s="50">
        <v>0</v>
      </c>
      <c r="F64" s="26">
        <f t="shared" si="11"/>
        <v>0</v>
      </c>
      <c r="G64" s="396" t="s">
        <v>33</v>
      </c>
      <c r="H64" s="744"/>
      <c r="I64" s="745"/>
      <c r="J64" s="612"/>
      <c r="K64" s="223"/>
      <c r="L64" s="609"/>
    </row>
    <row r="65" spans="1:21" x14ac:dyDescent="0.25">
      <c r="A65" s="170" t="s">
        <v>84</v>
      </c>
      <c r="B65" s="9">
        <f t="shared" si="9"/>
        <v>149</v>
      </c>
      <c r="C65" s="9">
        <v>141</v>
      </c>
      <c r="D65" s="15">
        <f t="shared" si="10"/>
        <v>0.94630872483221473</v>
      </c>
      <c r="E65" s="50">
        <v>8</v>
      </c>
      <c r="F65" s="26">
        <f t="shared" si="11"/>
        <v>5.3691275167785234E-2</v>
      </c>
      <c r="G65" s="397"/>
      <c r="H65" s="750" t="s">
        <v>55</v>
      </c>
      <c r="I65" s="751"/>
      <c r="J65" s="612"/>
      <c r="K65" s="223"/>
      <c r="L65" s="340"/>
    </row>
    <row r="66" spans="1:21" x14ac:dyDescent="0.25">
      <c r="A66" s="170" t="s">
        <v>85</v>
      </c>
      <c r="B66" s="9">
        <f t="shared" si="9"/>
        <v>94</v>
      </c>
      <c r="C66" s="9">
        <v>84</v>
      </c>
      <c r="D66" s="15">
        <f t="shared" si="10"/>
        <v>0.8936170212765957</v>
      </c>
      <c r="E66" s="50">
        <v>10</v>
      </c>
      <c r="F66" s="26">
        <f t="shared" si="11"/>
        <v>0.10638297872340426</v>
      </c>
      <c r="G66" s="397"/>
      <c r="H66" s="744"/>
      <c r="I66" s="745"/>
      <c r="J66" s="612"/>
      <c r="K66" s="223"/>
      <c r="L66" s="520"/>
    </row>
    <row r="67" spans="1:21" x14ac:dyDescent="0.25">
      <c r="A67" s="170" t="s">
        <v>86</v>
      </c>
      <c r="B67" s="9">
        <f t="shared" si="9"/>
        <v>47</v>
      </c>
      <c r="C67" s="9">
        <v>44</v>
      </c>
      <c r="D67" s="15">
        <f t="shared" si="10"/>
        <v>0.93617021276595747</v>
      </c>
      <c r="E67" s="50">
        <v>3</v>
      </c>
      <c r="F67" s="26">
        <f t="shared" si="11"/>
        <v>6.3829787234042548E-2</v>
      </c>
      <c r="G67" s="396" t="s">
        <v>33</v>
      </c>
      <c r="H67" s="744"/>
      <c r="I67" s="745"/>
      <c r="J67" s="612"/>
      <c r="K67" s="223"/>
      <c r="L67" s="520"/>
    </row>
    <row r="68" spans="1:21" x14ac:dyDescent="0.25">
      <c r="A68" s="170" t="s">
        <v>87</v>
      </c>
      <c r="B68" s="9">
        <f t="shared" si="9"/>
        <v>87</v>
      </c>
      <c r="C68" s="9">
        <v>74</v>
      </c>
      <c r="D68" s="15">
        <f t="shared" si="10"/>
        <v>0.85057471264367812</v>
      </c>
      <c r="E68" s="50">
        <v>13</v>
      </c>
      <c r="F68" s="26">
        <f t="shared" si="11"/>
        <v>0.14942528735632185</v>
      </c>
      <c r="G68" s="396" t="s">
        <v>33</v>
      </c>
      <c r="H68" s="744"/>
      <c r="I68" s="745"/>
      <c r="J68" s="612"/>
      <c r="K68" s="223"/>
    </row>
    <row r="69" spans="1:21" x14ac:dyDescent="0.25">
      <c r="A69" s="170" t="s">
        <v>27</v>
      </c>
      <c r="B69" s="9">
        <f t="shared" si="9"/>
        <v>76</v>
      </c>
      <c r="C69" s="9">
        <v>58</v>
      </c>
      <c r="D69" s="15">
        <f t="shared" si="10"/>
        <v>0.76315789473684215</v>
      </c>
      <c r="E69" s="50">
        <v>18</v>
      </c>
      <c r="F69" s="26">
        <f t="shared" si="11"/>
        <v>0.23684210526315788</v>
      </c>
      <c r="G69" s="397"/>
      <c r="H69" s="744"/>
      <c r="I69" s="745"/>
      <c r="J69" s="612"/>
      <c r="K69" s="223"/>
    </row>
    <row r="70" spans="1:21" x14ac:dyDescent="0.25">
      <c r="A70" s="566" t="s">
        <v>28</v>
      </c>
      <c r="B70" s="2">
        <f>SUM(B57:B69)</f>
        <v>1339</v>
      </c>
      <c r="C70" s="2">
        <f>SUM(C57:C69)</f>
        <v>1150</v>
      </c>
      <c r="D70" s="14">
        <f t="shared" si="10"/>
        <v>0.85884988797610162</v>
      </c>
      <c r="E70" s="2">
        <f>SUM(E57:E69)</f>
        <v>189</v>
      </c>
      <c r="F70" s="14">
        <f>E70/$B70</f>
        <v>0.14115011202389843</v>
      </c>
      <c r="G70" s="397"/>
      <c r="H70" s="744"/>
      <c r="I70" s="745"/>
      <c r="J70" s="223"/>
      <c r="K70" s="223"/>
    </row>
    <row r="71" spans="1:21" x14ac:dyDescent="0.25">
      <c r="A71" s="604" t="s">
        <v>35</v>
      </c>
      <c r="B71" s="605">
        <f>SUM(B70-B64-B67-B68)</f>
        <v>1191</v>
      </c>
      <c r="C71" s="605">
        <f>SUM(C70-C64-C67-C68)</f>
        <v>1018</v>
      </c>
      <c r="D71" s="320">
        <f t="shared" si="10"/>
        <v>0.85474391267842154</v>
      </c>
      <c r="E71" s="605">
        <f>SUM(E70-E64-E67-E68)</f>
        <v>173</v>
      </c>
      <c r="F71" s="610">
        <f>E71/$B71</f>
        <v>0.14525608732157849</v>
      </c>
      <c r="G71" s="398"/>
      <c r="H71" s="748"/>
      <c r="I71" s="749"/>
      <c r="J71" s="229"/>
      <c r="K71" s="223"/>
    </row>
    <row r="72" spans="1:21" s="223" customFormat="1" x14ac:dyDescent="0.25">
      <c r="A72" s="734" t="s">
        <v>546</v>
      </c>
      <c r="B72" s="734"/>
      <c r="C72" s="734"/>
      <c r="D72" s="734"/>
      <c r="E72" s="734"/>
      <c r="F72" s="734"/>
      <c r="G72" s="734"/>
      <c r="H72" s="734"/>
      <c r="I72" s="732"/>
      <c r="J72" s="732"/>
    </row>
    <row r="73" spans="1:21" s="223" customFormat="1" ht="39" customHeight="1" x14ac:dyDescent="0.25">
      <c r="A73" s="733" t="s">
        <v>89</v>
      </c>
      <c r="B73" s="733"/>
      <c r="C73" s="733"/>
      <c r="D73" s="733"/>
      <c r="E73" s="733"/>
      <c r="F73" s="733"/>
      <c r="G73" s="733"/>
      <c r="H73" s="733"/>
      <c r="I73" s="733"/>
      <c r="J73" s="733"/>
      <c r="S73" s="230"/>
      <c r="U73" s="230"/>
    </row>
    <row r="74" spans="1:21" s="223" customFormat="1" x14ac:dyDescent="0.25">
      <c r="A74" s="494" t="s">
        <v>52</v>
      </c>
    </row>
    <row r="75" spans="1:21" s="223" customFormat="1" x14ac:dyDescent="0.25"/>
    <row r="76" spans="1:21" s="223" customFormat="1" x14ac:dyDescent="0.25"/>
    <row r="77" spans="1:21" s="223" customFormat="1" x14ac:dyDescent="0.25"/>
    <row r="78" spans="1:21" s="223" customFormat="1" x14ac:dyDescent="0.25"/>
    <row r="79" spans="1:21" s="223" customFormat="1" x14ac:dyDescent="0.25"/>
    <row r="80" spans="1:21" s="223" customFormat="1" x14ac:dyDescent="0.25"/>
    <row r="81" s="223" customFormat="1" x14ac:dyDescent="0.25"/>
    <row r="82" s="223" customFormat="1" x14ac:dyDescent="0.25"/>
    <row r="83" s="223" customFormat="1" x14ac:dyDescent="0.25"/>
    <row r="84" s="223" customFormat="1" x14ac:dyDescent="0.25"/>
    <row r="85" s="223" customFormat="1" x14ac:dyDescent="0.25"/>
    <row r="86" s="223" customFormat="1" x14ac:dyDescent="0.25"/>
    <row r="87" s="223" customFormat="1" x14ac:dyDescent="0.25"/>
    <row r="88" s="223" customFormat="1" x14ac:dyDescent="0.25"/>
    <row r="89" s="223" customFormat="1" x14ac:dyDescent="0.25"/>
    <row r="90" s="223" customFormat="1" x14ac:dyDescent="0.25"/>
    <row r="91" s="223" customFormat="1" x14ac:dyDescent="0.25"/>
    <row r="92" s="223" customFormat="1" x14ac:dyDescent="0.25"/>
    <row r="93" s="223" customFormat="1" x14ac:dyDescent="0.25"/>
    <row r="94" s="223" customFormat="1" x14ac:dyDescent="0.25"/>
    <row r="95" s="223" customFormat="1" x14ac:dyDescent="0.25"/>
    <row r="96" s="223" customFormat="1" x14ac:dyDescent="0.25"/>
    <row r="97" s="223" customFormat="1" x14ac:dyDescent="0.25"/>
    <row r="98" s="223" customFormat="1" x14ac:dyDescent="0.25"/>
    <row r="99" s="223" customFormat="1" x14ac:dyDescent="0.25"/>
  </sheetData>
  <sortState ref="P59:P71">
    <sortCondition ref="P59"/>
  </sortState>
  <mergeCells count="57">
    <mergeCell ref="H71:I71"/>
    <mergeCell ref="H66:I66"/>
    <mergeCell ref="H67:I67"/>
    <mergeCell ref="H68:I68"/>
    <mergeCell ref="H69:I69"/>
    <mergeCell ref="H70:I70"/>
    <mergeCell ref="H61:I61"/>
    <mergeCell ref="H62:I62"/>
    <mergeCell ref="H63:I63"/>
    <mergeCell ref="H64:I64"/>
    <mergeCell ref="H65:I65"/>
    <mergeCell ref="H47:I47"/>
    <mergeCell ref="H57:I57"/>
    <mergeCell ref="H58:I58"/>
    <mergeCell ref="H59:I59"/>
    <mergeCell ref="H60:I60"/>
    <mergeCell ref="J5:J7"/>
    <mergeCell ref="H33:I33"/>
    <mergeCell ref="H34:I34"/>
    <mergeCell ref="H35:I35"/>
    <mergeCell ref="H36:I36"/>
    <mergeCell ref="H30:I32"/>
    <mergeCell ref="H37:I37"/>
    <mergeCell ref="H38:I38"/>
    <mergeCell ref="H39:I39"/>
    <mergeCell ref="H40:I40"/>
    <mergeCell ref="H41:I41"/>
    <mergeCell ref="H42:I42"/>
    <mergeCell ref="H43:I43"/>
    <mergeCell ref="H44:I44"/>
    <mergeCell ref="H45:I45"/>
    <mergeCell ref="H46:I46"/>
    <mergeCell ref="A5:A7"/>
    <mergeCell ref="C5:D6"/>
    <mergeCell ref="E5:F6"/>
    <mergeCell ref="H5:I6"/>
    <mergeCell ref="A30:A32"/>
    <mergeCell ref="B30:B32"/>
    <mergeCell ref="C30:D31"/>
    <mergeCell ref="E30:F31"/>
    <mergeCell ref="G30:G32"/>
    <mergeCell ref="A3:K3"/>
    <mergeCell ref="A28:K28"/>
    <mergeCell ref="A52:I52"/>
    <mergeCell ref="A24:K24"/>
    <mergeCell ref="A73:J73"/>
    <mergeCell ref="A48:J48"/>
    <mergeCell ref="A49:J49"/>
    <mergeCell ref="A54:A56"/>
    <mergeCell ref="B54:B56"/>
    <mergeCell ref="C54:D55"/>
    <mergeCell ref="E54:F55"/>
    <mergeCell ref="G54:G56"/>
    <mergeCell ref="H54:I56"/>
    <mergeCell ref="A72:J72"/>
    <mergeCell ref="K5:K7"/>
    <mergeCell ref="G5:G6"/>
  </mergeCells>
  <hyperlinks>
    <hyperlink ref="A1" location="TOC!A1" display="TOC"/>
  </hyperlinks>
  <pageMargins left="0.70866141732283472" right="0.70866141732283472" top="0.74803149606299213" bottom="0.74803149606299213" header="0.31496062992125984" footer="0.31496062992125984"/>
  <pageSetup paperSize="9" orientation="landscape" r:id="rId1"/>
  <headerFooter>
    <oddHeader>&amp;C&amp;F</oddHeader>
    <oddFooter>&amp;C&amp;A
Page &amp;P of &amp;N</oddFooter>
  </headerFooter>
  <rowBreaks count="2" manualBreakCount="2">
    <brk id="27" max="10" man="1"/>
    <brk id="5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165"/>
  <sheetViews>
    <sheetView zoomScale="145" zoomScaleNormal="145" zoomScaleSheetLayoutView="100" workbookViewId="0"/>
  </sheetViews>
  <sheetFormatPr defaultRowHeight="15" x14ac:dyDescent="0.25"/>
  <cols>
    <col min="5" max="5" width="28.7109375" customWidth="1"/>
    <col min="6" max="6" width="11.5703125" customWidth="1"/>
    <col min="7" max="7" width="11.42578125" customWidth="1"/>
    <col min="8" max="47" width="9.140625" style="223"/>
  </cols>
  <sheetData>
    <row r="1" spans="1:7" s="223" customFormat="1" x14ac:dyDescent="0.25">
      <c r="A1" s="222" t="s">
        <v>74</v>
      </c>
    </row>
    <row r="2" spans="1:7" s="223" customFormat="1" x14ac:dyDescent="0.25">
      <c r="A2" s="222"/>
    </row>
    <row r="3" spans="1:7" s="223" customFormat="1" x14ac:dyDescent="0.25">
      <c r="A3" s="669" t="s">
        <v>359</v>
      </c>
      <c r="B3" s="669"/>
      <c r="C3" s="669"/>
      <c r="D3" s="669"/>
      <c r="E3" s="669"/>
      <c r="F3" s="669"/>
      <c r="G3" s="669"/>
    </row>
    <row r="4" spans="1:7" s="223" customFormat="1" ht="15.75" thickBot="1" x14ac:dyDescent="0.3">
      <c r="A4" s="501"/>
      <c r="B4" s="501"/>
      <c r="C4" s="501"/>
      <c r="D4" s="501"/>
      <c r="E4" s="501"/>
      <c r="F4" s="501"/>
      <c r="G4" s="501"/>
    </row>
    <row r="5" spans="1:7" ht="15.75" thickBot="1" x14ac:dyDescent="0.3">
      <c r="A5" s="674" t="s">
        <v>190</v>
      </c>
      <c r="B5" s="674"/>
      <c r="C5" s="674"/>
      <c r="D5" s="674"/>
      <c r="E5" s="674"/>
      <c r="F5" s="674" t="s">
        <v>191</v>
      </c>
      <c r="G5" s="674"/>
    </row>
    <row r="6" spans="1:7" x14ac:dyDescent="0.25">
      <c r="A6" s="670" t="s">
        <v>500</v>
      </c>
      <c r="B6" s="670"/>
      <c r="C6" s="670"/>
      <c r="D6" s="670"/>
      <c r="E6" s="670"/>
      <c r="F6" s="672" t="s">
        <v>564</v>
      </c>
      <c r="G6" s="672"/>
    </row>
    <row r="7" spans="1:7" x14ac:dyDescent="0.25">
      <c r="A7" s="367" t="s">
        <v>502</v>
      </c>
      <c r="B7" s="367"/>
      <c r="C7" s="367"/>
      <c r="D7" s="367"/>
      <c r="E7" s="367"/>
      <c r="F7" s="672" t="s">
        <v>564</v>
      </c>
      <c r="G7" s="672"/>
    </row>
    <row r="8" spans="1:7" x14ac:dyDescent="0.25">
      <c r="A8" s="670" t="s">
        <v>622</v>
      </c>
      <c r="B8" s="670"/>
      <c r="C8" s="670"/>
      <c r="D8" s="670"/>
      <c r="E8" s="670"/>
      <c r="F8" s="672" t="s">
        <v>564</v>
      </c>
      <c r="G8" s="672"/>
    </row>
    <row r="9" spans="1:7" x14ac:dyDescent="0.25">
      <c r="A9" s="671" t="s">
        <v>623</v>
      </c>
      <c r="B9" s="671"/>
      <c r="C9" s="671"/>
      <c r="D9" s="671"/>
      <c r="E9" s="671"/>
      <c r="F9" s="673" t="s">
        <v>564</v>
      </c>
      <c r="G9" s="673"/>
    </row>
    <row r="10" spans="1:7" s="223" customFormat="1" x14ac:dyDescent="0.25"/>
    <row r="11" spans="1:7" s="223" customFormat="1" x14ac:dyDescent="0.25">
      <c r="A11" s="222" t="s">
        <v>565</v>
      </c>
    </row>
    <row r="12" spans="1:7" s="223" customFormat="1" x14ac:dyDescent="0.25"/>
    <row r="13" spans="1:7" s="223" customFormat="1" x14ac:dyDescent="0.25"/>
    <row r="14" spans="1:7" s="223" customFormat="1" x14ac:dyDescent="0.25"/>
    <row r="15" spans="1:7" s="223" customFormat="1" x14ac:dyDescent="0.25"/>
    <row r="16" spans="1:7" s="223" customFormat="1" x14ac:dyDescent="0.25"/>
    <row r="17" s="223" customFormat="1" x14ac:dyDescent="0.25"/>
    <row r="18" s="223" customFormat="1" x14ac:dyDescent="0.25"/>
    <row r="19" s="223" customFormat="1" x14ac:dyDescent="0.25"/>
    <row r="20" s="223" customFormat="1" x14ac:dyDescent="0.25"/>
    <row r="21" s="223" customFormat="1" x14ac:dyDescent="0.25"/>
    <row r="22" s="223" customFormat="1" x14ac:dyDescent="0.25"/>
    <row r="23" s="223" customFormat="1" x14ac:dyDescent="0.25"/>
    <row r="24" s="223" customFormat="1" x14ac:dyDescent="0.25"/>
    <row r="25" s="223" customFormat="1" x14ac:dyDescent="0.25"/>
    <row r="26" s="223" customFormat="1" x14ac:dyDescent="0.25"/>
    <row r="27" s="223" customFormat="1" x14ac:dyDescent="0.25"/>
    <row r="28" s="223" customFormat="1" x14ac:dyDescent="0.25"/>
    <row r="29" s="223" customFormat="1" x14ac:dyDescent="0.25"/>
    <row r="30" s="223" customFormat="1" x14ac:dyDescent="0.25"/>
    <row r="31" s="223" customFormat="1" x14ac:dyDescent="0.25"/>
    <row r="32" s="223" customFormat="1" x14ac:dyDescent="0.25"/>
    <row r="33" s="223" customFormat="1" x14ac:dyDescent="0.25"/>
    <row r="34" s="223" customFormat="1" x14ac:dyDescent="0.25"/>
    <row r="35" s="223" customFormat="1" x14ac:dyDescent="0.25"/>
    <row r="36" s="223" customFormat="1" x14ac:dyDescent="0.25"/>
    <row r="37" s="223" customFormat="1" x14ac:dyDescent="0.25"/>
    <row r="38" s="223" customFormat="1" x14ac:dyDescent="0.25"/>
    <row r="39" s="223" customFormat="1" x14ac:dyDescent="0.25"/>
    <row r="40" s="223" customFormat="1" x14ac:dyDescent="0.25"/>
    <row r="41" s="223" customFormat="1" x14ac:dyDescent="0.25"/>
    <row r="42" s="223" customFormat="1" x14ac:dyDescent="0.25"/>
    <row r="43" s="223" customFormat="1" x14ac:dyDescent="0.25"/>
    <row r="44" s="223" customFormat="1" x14ac:dyDescent="0.25"/>
    <row r="45" s="223" customFormat="1" x14ac:dyDescent="0.25"/>
    <row r="46" s="223" customFormat="1" x14ac:dyDescent="0.25"/>
    <row r="47" s="223" customFormat="1" x14ac:dyDescent="0.25"/>
    <row r="48" s="223" customFormat="1" x14ac:dyDescent="0.25"/>
    <row r="49" s="223" customFormat="1" x14ac:dyDescent="0.25"/>
    <row r="50" s="223" customFormat="1" x14ac:dyDescent="0.25"/>
    <row r="51" s="223" customFormat="1" x14ac:dyDescent="0.25"/>
    <row r="52" s="223" customFormat="1" x14ac:dyDescent="0.25"/>
    <row r="53" s="223" customFormat="1" x14ac:dyDescent="0.25"/>
    <row r="54" s="223" customFormat="1" x14ac:dyDescent="0.25"/>
    <row r="55" s="223" customFormat="1" x14ac:dyDescent="0.25"/>
    <row r="56" s="223" customFormat="1" x14ac:dyDescent="0.25"/>
    <row r="57" s="223" customFormat="1" x14ac:dyDescent="0.25"/>
    <row r="58" s="223" customFormat="1" x14ac:dyDescent="0.25"/>
    <row r="59" s="223" customFormat="1" x14ac:dyDescent="0.25"/>
    <row r="60" s="223" customFormat="1" x14ac:dyDescent="0.25"/>
    <row r="61" s="223" customFormat="1" x14ac:dyDescent="0.25"/>
    <row r="62" s="223" customFormat="1" x14ac:dyDescent="0.25"/>
    <row r="63" s="223" customFormat="1" x14ac:dyDescent="0.25"/>
    <row r="64" s="223" customFormat="1" x14ac:dyDescent="0.25"/>
    <row r="65" s="223" customFormat="1" x14ac:dyDescent="0.25"/>
    <row r="66" s="223" customFormat="1" x14ac:dyDescent="0.25"/>
    <row r="67" s="223" customFormat="1" x14ac:dyDescent="0.25"/>
    <row r="68" s="223" customFormat="1" x14ac:dyDescent="0.25"/>
    <row r="69" s="223" customFormat="1" x14ac:dyDescent="0.25"/>
    <row r="70" s="223" customFormat="1" x14ac:dyDescent="0.25"/>
    <row r="71" s="223" customFormat="1" x14ac:dyDescent="0.25"/>
    <row r="72" s="223" customFormat="1" x14ac:dyDescent="0.25"/>
    <row r="73" s="223" customFormat="1" x14ac:dyDescent="0.25"/>
    <row r="74" s="223" customFormat="1" x14ac:dyDescent="0.25"/>
    <row r="75" s="223" customFormat="1" x14ac:dyDescent="0.25"/>
    <row r="76" s="223" customFormat="1" x14ac:dyDescent="0.25"/>
    <row r="77" s="223" customFormat="1" x14ac:dyDescent="0.25"/>
    <row r="78" s="223" customFormat="1" x14ac:dyDescent="0.25"/>
    <row r="79" s="223" customFormat="1" x14ac:dyDescent="0.25"/>
    <row r="80" s="223" customFormat="1" x14ac:dyDescent="0.25"/>
    <row r="81" s="223" customFormat="1" x14ac:dyDescent="0.25"/>
    <row r="82" s="223" customFormat="1" x14ac:dyDescent="0.25"/>
    <row r="83" s="223" customFormat="1" x14ac:dyDescent="0.25"/>
    <row r="84" s="223" customFormat="1" x14ac:dyDescent="0.25"/>
    <row r="85" s="223" customFormat="1" x14ac:dyDescent="0.25"/>
    <row r="86" s="223" customFormat="1" x14ac:dyDescent="0.25"/>
    <row r="87" s="223" customFormat="1" x14ac:dyDescent="0.25"/>
    <row r="88" s="223" customFormat="1" x14ac:dyDescent="0.25"/>
    <row r="89" s="223" customFormat="1" x14ac:dyDescent="0.25"/>
    <row r="90" s="223" customFormat="1" x14ac:dyDescent="0.25"/>
    <row r="91" s="223" customFormat="1" x14ac:dyDescent="0.25"/>
    <row r="92" s="223" customFormat="1" x14ac:dyDescent="0.25"/>
    <row r="93" s="223" customFormat="1" x14ac:dyDescent="0.25"/>
    <row r="94" s="223" customFormat="1" x14ac:dyDescent="0.25"/>
    <row r="95" s="223" customFormat="1" x14ac:dyDescent="0.25"/>
    <row r="96" s="223" customFormat="1" x14ac:dyDescent="0.25"/>
    <row r="97" s="223" customFormat="1" x14ac:dyDescent="0.25"/>
    <row r="98" s="223" customFormat="1" x14ac:dyDescent="0.25"/>
    <row r="99" s="223" customFormat="1" x14ac:dyDescent="0.25"/>
    <row r="100" s="223" customFormat="1" x14ac:dyDescent="0.25"/>
    <row r="101" s="223" customFormat="1" x14ac:dyDescent="0.25"/>
    <row r="102" s="223" customFormat="1" x14ac:dyDescent="0.25"/>
    <row r="103" s="223" customFormat="1" x14ac:dyDescent="0.25"/>
    <row r="104" s="223" customFormat="1" x14ac:dyDescent="0.25"/>
    <row r="105" s="223" customFormat="1" x14ac:dyDescent="0.25"/>
    <row r="106" s="223" customFormat="1" x14ac:dyDescent="0.25"/>
    <row r="107" s="223" customFormat="1" x14ac:dyDescent="0.25"/>
    <row r="108" s="223" customFormat="1" x14ac:dyDescent="0.25"/>
    <row r="109" s="223" customFormat="1" x14ac:dyDescent="0.25"/>
    <row r="110" s="223" customFormat="1" x14ac:dyDescent="0.25"/>
    <row r="111" s="223" customFormat="1" x14ac:dyDescent="0.25"/>
    <row r="112" s="223" customFormat="1" x14ac:dyDescent="0.25"/>
    <row r="113" s="223" customFormat="1" x14ac:dyDescent="0.25"/>
    <row r="114" s="223" customFormat="1" x14ac:dyDescent="0.25"/>
    <row r="115" s="223" customFormat="1" x14ac:dyDescent="0.25"/>
    <row r="116" s="223" customFormat="1" x14ac:dyDescent="0.25"/>
    <row r="117" s="223" customFormat="1" x14ac:dyDescent="0.25"/>
    <row r="118" s="223" customFormat="1" x14ac:dyDescent="0.25"/>
    <row r="119" s="223" customFormat="1" x14ac:dyDescent="0.25"/>
    <row r="120" s="223" customFormat="1" x14ac:dyDescent="0.25"/>
    <row r="121" s="223" customFormat="1" x14ac:dyDescent="0.25"/>
    <row r="122" s="223" customFormat="1" x14ac:dyDescent="0.25"/>
    <row r="123" s="223" customFormat="1" x14ac:dyDescent="0.25"/>
    <row r="124" s="223" customFormat="1" x14ac:dyDescent="0.25"/>
    <row r="125" s="223" customFormat="1" x14ac:dyDescent="0.25"/>
    <row r="126" s="223" customFormat="1" x14ac:dyDescent="0.25"/>
    <row r="127" s="223" customFormat="1" x14ac:dyDescent="0.25"/>
    <row r="128" s="223" customFormat="1" x14ac:dyDescent="0.25"/>
    <row r="129" s="223" customFormat="1" x14ac:dyDescent="0.25"/>
    <row r="130" s="223" customFormat="1" x14ac:dyDescent="0.25"/>
    <row r="131" s="223" customFormat="1" x14ac:dyDescent="0.25"/>
    <row r="132" s="223" customFormat="1" x14ac:dyDescent="0.25"/>
    <row r="133" s="223" customFormat="1" x14ac:dyDescent="0.25"/>
    <row r="134" s="223" customFormat="1" x14ac:dyDescent="0.25"/>
    <row r="135" s="223" customFormat="1" x14ac:dyDescent="0.25"/>
    <row r="136" s="223" customFormat="1" x14ac:dyDescent="0.25"/>
    <row r="137" s="223" customFormat="1" x14ac:dyDescent="0.25"/>
    <row r="138" s="223" customFormat="1" x14ac:dyDescent="0.25"/>
    <row r="139" s="223" customFormat="1" x14ac:dyDescent="0.25"/>
    <row r="140" s="223" customFormat="1" x14ac:dyDescent="0.25"/>
    <row r="141" s="223" customFormat="1" x14ac:dyDescent="0.25"/>
    <row r="142" s="223" customFormat="1" x14ac:dyDescent="0.25"/>
    <row r="143" s="223" customFormat="1" x14ac:dyDescent="0.25"/>
    <row r="144" s="223" customFormat="1" x14ac:dyDescent="0.25"/>
    <row r="145" s="223" customFormat="1" x14ac:dyDescent="0.25"/>
    <row r="146" s="223" customFormat="1" x14ac:dyDescent="0.25"/>
    <row r="147" s="223" customFormat="1" x14ac:dyDescent="0.25"/>
    <row r="148" s="223" customFormat="1" x14ac:dyDescent="0.25"/>
    <row r="149" s="223" customFormat="1" x14ac:dyDescent="0.25"/>
    <row r="150" s="223" customFormat="1" x14ac:dyDescent="0.25"/>
    <row r="151" s="223" customFormat="1" x14ac:dyDescent="0.25"/>
    <row r="152" s="223" customFormat="1" x14ac:dyDescent="0.25"/>
    <row r="153" s="223" customFormat="1" x14ac:dyDescent="0.25"/>
    <row r="154" s="223" customFormat="1" x14ac:dyDescent="0.25"/>
    <row r="155" s="223" customFormat="1" x14ac:dyDescent="0.25"/>
    <row r="156" s="223" customFormat="1" x14ac:dyDescent="0.25"/>
    <row r="157" s="223" customFormat="1" x14ac:dyDescent="0.25"/>
    <row r="158" s="223" customFormat="1" x14ac:dyDescent="0.25"/>
    <row r="159" s="223" customFormat="1" x14ac:dyDescent="0.25"/>
    <row r="160" s="223" customFormat="1" x14ac:dyDescent="0.25"/>
    <row r="161" s="223" customFormat="1" x14ac:dyDescent="0.25"/>
    <row r="162" s="223" customFormat="1" x14ac:dyDescent="0.25"/>
    <row r="163" s="223" customFormat="1" x14ac:dyDescent="0.25"/>
    <row r="164" s="223" customFormat="1" x14ac:dyDescent="0.25"/>
    <row r="165" s="223" customFormat="1" x14ac:dyDescent="0.25"/>
  </sheetData>
  <mergeCells count="10">
    <mergeCell ref="A3:G3"/>
    <mergeCell ref="A6:E6"/>
    <mergeCell ref="A8:E8"/>
    <mergeCell ref="A9:E9"/>
    <mergeCell ref="F6:G6"/>
    <mergeCell ref="F8:G8"/>
    <mergeCell ref="F9:G9"/>
    <mergeCell ref="A5:E5"/>
    <mergeCell ref="F5:G5"/>
    <mergeCell ref="F7:G7"/>
  </mergeCells>
  <hyperlinks>
    <hyperlink ref="A1" location="TOC!A1" display="TOC"/>
    <hyperlink ref="A11" r:id="rId1"/>
  </hyperlinks>
  <pageMargins left="0.7" right="0.7" top="0.75" bottom="0.75" header="0.3" footer="0.3"/>
  <pageSetup paperSize="9" scale="99" orientation="portrait" r:id="rId2"/>
  <headerFooter>
    <oddHeader>&amp;C&amp;F</oddHeader>
    <oddFooter>&amp;C&amp;A
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154"/>
  <sheetViews>
    <sheetView zoomScaleNormal="100" workbookViewId="0"/>
  </sheetViews>
  <sheetFormatPr defaultRowHeight="15" x14ac:dyDescent="0.25"/>
  <cols>
    <col min="1" max="1" width="15.7109375" customWidth="1"/>
    <col min="2" max="2" width="12.7109375" customWidth="1"/>
    <col min="3" max="6" width="8.7109375" customWidth="1"/>
    <col min="7" max="7" width="12.7109375" customWidth="1"/>
    <col min="8" max="9" width="8.7109375" customWidth="1"/>
    <col min="10" max="25" width="9.140625" style="223"/>
  </cols>
  <sheetData>
    <row r="1" spans="1:10" s="223" customFormat="1" x14ac:dyDescent="0.25">
      <c r="A1" s="222" t="s">
        <v>74</v>
      </c>
    </row>
    <row r="2" spans="1:10" s="223" customFormat="1" x14ac:dyDescent="0.25"/>
    <row r="3" spans="1:10" s="223" customFormat="1" ht="43.5" customHeight="1" x14ac:dyDescent="0.25">
      <c r="A3" s="690" t="s">
        <v>608</v>
      </c>
      <c r="B3" s="690"/>
      <c r="C3" s="690"/>
      <c r="D3" s="690"/>
      <c r="E3" s="690"/>
      <c r="F3" s="690"/>
      <c r="G3" s="690"/>
      <c r="H3" s="690"/>
      <c r="I3" s="690"/>
      <c r="J3" s="690"/>
    </row>
    <row r="4" spans="1:10" s="223" customFormat="1" x14ac:dyDescent="0.25">
      <c r="A4" s="465"/>
      <c r="B4" s="465"/>
      <c r="C4" s="465"/>
      <c r="D4" s="465"/>
      <c r="E4" s="465"/>
      <c r="F4" s="465"/>
      <c r="G4" s="465"/>
      <c r="H4" s="465"/>
      <c r="I4" s="465"/>
    </row>
    <row r="5" spans="1:10" ht="24" customHeight="1" x14ac:dyDescent="0.25">
      <c r="A5" s="691" t="s">
        <v>88</v>
      </c>
      <c r="B5" s="390" t="s">
        <v>1</v>
      </c>
      <c r="C5" s="694" t="s">
        <v>64</v>
      </c>
      <c r="D5" s="694"/>
      <c r="E5" s="694" t="s">
        <v>4</v>
      </c>
      <c r="F5" s="694"/>
      <c r="G5" s="694" t="s">
        <v>497</v>
      </c>
      <c r="H5" s="694" t="s">
        <v>7</v>
      </c>
      <c r="I5" s="721"/>
    </row>
    <row r="6" spans="1:10" x14ac:dyDescent="0.25">
      <c r="A6" s="692"/>
      <c r="B6" s="391" t="s">
        <v>34</v>
      </c>
      <c r="C6" s="695"/>
      <c r="D6" s="695"/>
      <c r="E6" s="695"/>
      <c r="F6" s="695"/>
      <c r="G6" s="696"/>
      <c r="H6" s="695"/>
      <c r="I6" s="722"/>
    </row>
    <row r="7" spans="1:10" x14ac:dyDescent="0.25">
      <c r="A7" s="693"/>
      <c r="B7" s="7" t="s">
        <v>8</v>
      </c>
      <c r="C7" s="7" t="s">
        <v>9</v>
      </c>
      <c r="D7" s="7" t="s">
        <v>10</v>
      </c>
      <c r="E7" s="8" t="s">
        <v>9</v>
      </c>
      <c r="F7" s="8" t="s">
        <v>10</v>
      </c>
      <c r="G7" s="8" t="s">
        <v>10</v>
      </c>
      <c r="H7" s="8" t="s">
        <v>9</v>
      </c>
      <c r="I7" s="261" t="s">
        <v>10</v>
      </c>
    </row>
    <row r="8" spans="1:10" x14ac:dyDescent="0.25">
      <c r="A8" s="170" t="s">
        <v>12</v>
      </c>
      <c r="B8" s="9">
        <f>SUM(C8+E8+H8)</f>
        <v>57</v>
      </c>
      <c r="C8" s="9">
        <v>31</v>
      </c>
      <c r="D8" s="15">
        <f>C8/B8</f>
        <v>0.54385964912280704</v>
      </c>
      <c r="E8" s="16">
        <v>24</v>
      </c>
      <c r="F8" s="17">
        <f t="shared" ref="F8:F21" si="0">E8/B8</f>
        <v>0.42105263157894735</v>
      </c>
      <c r="G8" s="10">
        <f>D8+F8</f>
        <v>0.96491228070175439</v>
      </c>
      <c r="H8" s="18">
        <v>2</v>
      </c>
      <c r="I8" s="262">
        <f t="shared" ref="I8:I21" si="1">H8/B8</f>
        <v>3.5087719298245612E-2</v>
      </c>
    </row>
    <row r="9" spans="1:10" x14ac:dyDescent="0.25">
      <c r="A9" s="170" t="s">
        <v>14</v>
      </c>
      <c r="B9" s="9">
        <f t="shared" ref="B9:B20" si="2">SUM(C9+E9+H9)</f>
        <v>68</v>
      </c>
      <c r="C9" s="9">
        <v>0</v>
      </c>
      <c r="D9" s="15">
        <f t="shared" ref="D9:D19" si="3">C9/B9</f>
        <v>0</v>
      </c>
      <c r="E9" s="16">
        <v>68</v>
      </c>
      <c r="F9" s="17">
        <f t="shared" si="0"/>
        <v>1</v>
      </c>
      <c r="G9" s="10">
        <f t="shared" ref="G9:G20" si="4">D9+F9</f>
        <v>1</v>
      </c>
      <c r="H9" s="18">
        <v>0</v>
      </c>
      <c r="I9" s="262">
        <f t="shared" si="1"/>
        <v>0</v>
      </c>
    </row>
    <row r="10" spans="1:10" x14ac:dyDescent="0.25">
      <c r="A10" s="170" t="s">
        <v>16</v>
      </c>
      <c r="B10" s="9">
        <f t="shared" si="2"/>
        <v>64</v>
      </c>
      <c r="C10" s="9">
        <v>5</v>
      </c>
      <c r="D10" s="15">
        <f t="shared" si="3"/>
        <v>7.8125E-2</v>
      </c>
      <c r="E10" s="16">
        <v>0</v>
      </c>
      <c r="F10" s="17">
        <f t="shared" si="0"/>
        <v>0</v>
      </c>
      <c r="G10" s="10">
        <f t="shared" si="4"/>
        <v>7.8125E-2</v>
      </c>
      <c r="H10" s="18">
        <v>59</v>
      </c>
      <c r="I10" s="262">
        <f t="shared" si="1"/>
        <v>0.921875</v>
      </c>
    </row>
    <row r="11" spans="1:10" x14ac:dyDescent="0.25">
      <c r="A11" s="170" t="s">
        <v>18</v>
      </c>
      <c r="B11" s="9">
        <f t="shared" si="2"/>
        <v>61</v>
      </c>
      <c r="C11" s="9">
        <v>8</v>
      </c>
      <c r="D11" s="15">
        <f t="shared" si="3"/>
        <v>0.13114754098360656</v>
      </c>
      <c r="E11" s="16">
        <v>25</v>
      </c>
      <c r="F11" s="17">
        <f t="shared" si="0"/>
        <v>0.4098360655737705</v>
      </c>
      <c r="G11" s="10">
        <f t="shared" si="4"/>
        <v>0.54098360655737709</v>
      </c>
      <c r="H11" s="18">
        <v>28</v>
      </c>
      <c r="I11" s="262">
        <f t="shared" si="1"/>
        <v>0.45901639344262296</v>
      </c>
    </row>
    <row r="12" spans="1:10" x14ac:dyDescent="0.25">
      <c r="A12" s="170" t="s">
        <v>19</v>
      </c>
      <c r="B12" s="9">
        <f t="shared" si="2"/>
        <v>77</v>
      </c>
      <c r="C12" s="9">
        <v>23</v>
      </c>
      <c r="D12" s="15">
        <f t="shared" si="3"/>
        <v>0.29870129870129869</v>
      </c>
      <c r="E12" s="16">
        <v>7</v>
      </c>
      <c r="F12" s="17">
        <f t="shared" si="0"/>
        <v>9.0909090909090912E-2</v>
      </c>
      <c r="G12" s="10">
        <f t="shared" si="4"/>
        <v>0.38961038961038963</v>
      </c>
      <c r="H12" s="18">
        <v>47</v>
      </c>
      <c r="I12" s="262">
        <f t="shared" si="1"/>
        <v>0.61038961038961037</v>
      </c>
    </row>
    <row r="13" spans="1:10" x14ac:dyDescent="0.25">
      <c r="A13" s="170" t="s">
        <v>20</v>
      </c>
      <c r="B13" s="9">
        <f t="shared" si="2"/>
        <v>83</v>
      </c>
      <c r="C13" s="9">
        <v>64</v>
      </c>
      <c r="D13" s="15">
        <f t="shared" si="3"/>
        <v>0.77108433734939763</v>
      </c>
      <c r="E13" s="16">
        <v>14</v>
      </c>
      <c r="F13" s="17">
        <f t="shared" si="0"/>
        <v>0.16867469879518071</v>
      </c>
      <c r="G13" s="10">
        <f t="shared" si="4"/>
        <v>0.93975903614457834</v>
      </c>
      <c r="H13" s="18">
        <v>5</v>
      </c>
      <c r="I13" s="262">
        <f t="shared" si="1"/>
        <v>6.0240963855421686E-2</v>
      </c>
    </row>
    <row r="14" spans="1:10" x14ac:dyDescent="0.25">
      <c r="A14" s="170" t="s">
        <v>83</v>
      </c>
      <c r="B14" s="9">
        <f t="shared" si="2"/>
        <v>64</v>
      </c>
      <c r="C14" s="9">
        <v>26</v>
      </c>
      <c r="D14" s="15">
        <f t="shared" si="3"/>
        <v>0.40625</v>
      </c>
      <c r="E14" s="16">
        <v>7</v>
      </c>
      <c r="F14" s="17">
        <f t="shared" si="0"/>
        <v>0.109375</v>
      </c>
      <c r="G14" s="10">
        <f t="shared" si="4"/>
        <v>0.515625</v>
      </c>
      <c r="H14" s="18">
        <v>31</v>
      </c>
      <c r="I14" s="262">
        <f t="shared" si="1"/>
        <v>0.484375</v>
      </c>
    </row>
    <row r="15" spans="1:10" x14ac:dyDescent="0.25">
      <c r="A15" s="170" t="s">
        <v>22</v>
      </c>
      <c r="B15" s="9">
        <f t="shared" si="2"/>
        <v>111</v>
      </c>
      <c r="C15" s="9">
        <v>8</v>
      </c>
      <c r="D15" s="15">
        <f t="shared" si="3"/>
        <v>7.2072072072072071E-2</v>
      </c>
      <c r="E15" s="16">
        <v>8</v>
      </c>
      <c r="F15" s="17">
        <f t="shared" si="0"/>
        <v>7.2072072072072071E-2</v>
      </c>
      <c r="G15" s="10">
        <f t="shared" si="4"/>
        <v>0.14414414414414414</v>
      </c>
      <c r="H15" s="18">
        <v>95</v>
      </c>
      <c r="I15" s="262">
        <f t="shared" si="1"/>
        <v>0.85585585585585588</v>
      </c>
    </row>
    <row r="16" spans="1:10" x14ac:dyDescent="0.25">
      <c r="A16" s="170" t="s">
        <v>84</v>
      </c>
      <c r="B16" s="9">
        <f t="shared" si="2"/>
        <v>90</v>
      </c>
      <c r="C16" s="9">
        <v>42</v>
      </c>
      <c r="D16" s="15">
        <f t="shared" si="3"/>
        <v>0.46666666666666667</v>
      </c>
      <c r="E16" s="16">
        <v>31</v>
      </c>
      <c r="F16" s="17">
        <f t="shared" si="0"/>
        <v>0.34444444444444444</v>
      </c>
      <c r="G16" s="10">
        <f t="shared" si="4"/>
        <v>0.81111111111111112</v>
      </c>
      <c r="H16" s="18">
        <v>17</v>
      </c>
      <c r="I16" s="262">
        <f t="shared" si="1"/>
        <v>0.18888888888888888</v>
      </c>
    </row>
    <row r="17" spans="1:9" x14ac:dyDescent="0.25">
      <c r="A17" s="170" t="s">
        <v>85</v>
      </c>
      <c r="B17" s="9">
        <f t="shared" si="2"/>
        <v>37</v>
      </c>
      <c r="C17" s="9">
        <v>28</v>
      </c>
      <c r="D17" s="15">
        <f t="shared" si="3"/>
        <v>0.7567567567567568</v>
      </c>
      <c r="E17" s="16">
        <v>9</v>
      </c>
      <c r="F17" s="17">
        <f t="shared" si="0"/>
        <v>0.24324324324324326</v>
      </c>
      <c r="G17" s="10">
        <f t="shared" si="4"/>
        <v>1</v>
      </c>
      <c r="H17" s="18">
        <v>0</v>
      </c>
      <c r="I17" s="262">
        <f t="shared" si="1"/>
        <v>0</v>
      </c>
    </row>
    <row r="18" spans="1:9" x14ac:dyDescent="0.25">
      <c r="A18" s="170" t="s">
        <v>86</v>
      </c>
      <c r="B18" s="9">
        <f t="shared" si="2"/>
        <v>67</v>
      </c>
      <c r="C18" s="9">
        <v>5</v>
      </c>
      <c r="D18" s="15">
        <f t="shared" si="3"/>
        <v>7.4626865671641784E-2</v>
      </c>
      <c r="E18" s="16">
        <v>0</v>
      </c>
      <c r="F18" s="17">
        <f t="shared" si="0"/>
        <v>0</v>
      </c>
      <c r="G18" s="10">
        <f t="shared" si="4"/>
        <v>7.4626865671641784E-2</v>
      </c>
      <c r="H18" s="18">
        <v>62</v>
      </c>
      <c r="I18" s="262">
        <f t="shared" si="1"/>
        <v>0.92537313432835822</v>
      </c>
    </row>
    <row r="19" spans="1:9" x14ac:dyDescent="0.25">
      <c r="A19" s="170" t="s">
        <v>87</v>
      </c>
      <c r="B19" s="9">
        <f t="shared" si="2"/>
        <v>81</v>
      </c>
      <c r="C19" s="9">
        <v>15</v>
      </c>
      <c r="D19" s="15">
        <f t="shared" si="3"/>
        <v>0.18518518518518517</v>
      </c>
      <c r="E19" s="16">
        <v>0</v>
      </c>
      <c r="F19" s="17">
        <f t="shared" si="0"/>
        <v>0</v>
      </c>
      <c r="G19" s="10">
        <f t="shared" si="4"/>
        <v>0.18518518518518517</v>
      </c>
      <c r="H19" s="18">
        <v>66</v>
      </c>
      <c r="I19" s="262">
        <f t="shared" si="1"/>
        <v>0.81481481481481477</v>
      </c>
    </row>
    <row r="20" spans="1:9" x14ac:dyDescent="0.25">
      <c r="A20" s="170" t="s">
        <v>27</v>
      </c>
      <c r="B20" s="9">
        <f t="shared" si="2"/>
        <v>31</v>
      </c>
      <c r="C20" s="9">
        <v>24</v>
      </c>
      <c r="D20" s="15">
        <f>C20/B20</f>
        <v>0.77419354838709675</v>
      </c>
      <c r="E20" s="16">
        <v>7</v>
      </c>
      <c r="F20" s="17">
        <f t="shared" si="0"/>
        <v>0.22580645161290322</v>
      </c>
      <c r="G20" s="10">
        <f t="shared" si="4"/>
        <v>1</v>
      </c>
      <c r="H20" s="18">
        <v>0</v>
      </c>
      <c r="I20" s="262">
        <f t="shared" si="1"/>
        <v>0</v>
      </c>
    </row>
    <row r="21" spans="1:9" x14ac:dyDescent="0.25">
      <c r="A21" s="317" t="s">
        <v>28</v>
      </c>
      <c r="B21" s="318">
        <f>SUM(B8:B20)</f>
        <v>891</v>
      </c>
      <c r="C21" s="318">
        <f>SUM(C8:C20)</f>
        <v>279</v>
      </c>
      <c r="D21" s="319">
        <f>C21/B21</f>
        <v>0.31313131313131315</v>
      </c>
      <c r="E21" s="318">
        <f>SUM(E8:E20)</f>
        <v>200</v>
      </c>
      <c r="F21" s="320">
        <f t="shared" si="0"/>
        <v>0.22446689113355781</v>
      </c>
      <c r="G21" s="321">
        <f>D21+F21</f>
        <v>0.53759820426487093</v>
      </c>
      <c r="H21" s="318">
        <f>SUM(H8:H20)</f>
        <v>412</v>
      </c>
      <c r="I21" s="629">
        <f t="shared" si="1"/>
        <v>0.46240179573512907</v>
      </c>
    </row>
    <row r="22" spans="1:9" s="223" customFormat="1" x14ac:dyDescent="0.25">
      <c r="A22" s="494" t="s">
        <v>546</v>
      </c>
      <c r="E22" s="565"/>
      <c r="I22" s="567"/>
    </row>
    <row r="23" spans="1:9" s="223" customFormat="1" x14ac:dyDescent="0.25"/>
    <row r="24" spans="1:9" s="223" customFormat="1" ht="33.75" customHeight="1" x14ac:dyDescent="0.25">
      <c r="A24" s="690" t="s">
        <v>609</v>
      </c>
      <c r="B24" s="690"/>
      <c r="C24" s="690"/>
      <c r="D24" s="690"/>
      <c r="E24" s="690"/>
      <c r="F24" s="690"/>
      <c r="G24" s="690"/>
      <c r="H24" s="465"/>
      <c r="I24" s="565"/>
    </row>
    <row r="25" spans="1:9" s="223" customFormat="1" x14ac:dyDescent="0.25">
      <c r="A25" s="465"/>
      <c r="B25" s="465"/>
      <c r="C25" s="465"/>
      <c r="D25" s="465"/>
      <c r="E25" s="465"/>
      <c r="F25" s="465"/>
      <c r="G25" s="465"/>
      <c r="H25" s="465"/>
      <c r="I25" s="565"/>
    </row>
    <row r="26" spans="1:9" ht="15" customHeight="1" x14ac:dyDescent="0.25">
      <c r="A26" s="691" t="s">
        <v>88</v>
      </c>
      <c r="B26" s="694" t="s">
        <v>36</v>
      </c>
      <c r="C26" s="691" t="s">
        <v>65</v>
      </c>
      <c r="D26" s="691"/>
      <c r="E26" s="691" t="s">
        <v>66</v>
      </c>
      <c r="F26" s="752"/>
      <c r="G26" s="223"/>
      <c r="H26" s="223"/>
      <c r="I26" s="223"/>
    </row>
    <row r="27" spans="1:9" x14ac:dyDescent="0.25">
      <c r="A27" s="692"/>
      <c r="B27" s="695"/>
      <c r="C27" s="693"/>
      <c r="D27" s="693"/>
      <c r="E27" s="693"/>
      <c r="F27" s="753"/>
      <c r="G27" s="223"/>
      <c r="H27" s="223"/>
      <c r="I27" s="223"/>
    </row>
    <row r="28" spans="1:9" x14ac:dyDescent="0.25">
      <c r="A28" s="693"/>
      <c r="B28" s="696"/>
      <c r="C28" s="389" t="s">
        <v>9</v>
      </c>
      <c r="D28" s="389" t="s">
        <v>10</v>
      </c>
      <c r="E28" s="495" t="s">
        <v>9</v>
      </c>
      <c r="F28" s="499" t="s">
        <v>10</v>
      </c>
      <c r="G28" s="223"/>
      <c r="H28" s="223"/>
      <c r="I28" s="223"/>
    </row>
    <row r="29" spans="1:9" x14ac:dyDescent="0.25">
      <c r="A29" s="170" t="s">
        <v>12</v>
      </c>
      <c r="B29" s="9">
        <f>+SUM(C29,E29)</f>
        <v>31</v>
      </c>
      <c r="C29" s="50">
        <v>18</v>
      </c>
      <c r="D29" s="15">
        <f>C29/$B29</f>
        <v>0.58064516129032262</v>
      </c>
      <c r="E29" s="49">
        <v>13</v>
      </c>
      <c r="F29" s="630">
        <f>E29/$B29</f>
        <v>0.41935483870967744</v>
      </c>
      <c r="G29" s="223"/>
      <c r="H29" s="223"/>
      <c r="I29" s="223"/>
    </row>
    <row r="30" spans="1:9" x14ac:dyDescent="0.25">
      <c r="A30" s="170" t="s">
        <v>14</v>
      </c>
      <c r="B30" s="9">
        <f t="shared" ref="B30:B41" si="5">+SUM(C30,E30)</f>
        <v>0</v>
      </c>
      <c r="C30" s="50">
        <v>0</v>
      </c>
      <c r="D30" s="15">
        <v>0</v>
      </c>
      <c r="E30" s="49">
        <v>0</v>
      </c>
      <c r="F30" s="630">
        <v>0</v>
      </c>
      <c r="G30" s="223"/>
      <c r="H30" s="223"/>
      <c r="I30" s="223"/>
    </row>
    <row r="31" spans="1:9" x14ac:dyDescent="0.25">
      <c r="A31" s="170" t="s">
        <v>16</v>
      </c>
      <c r="B31" s="9">
        <f t="shared" si="5"/>
        <v>5</v>
      </c>
      <c r="C31" s="50">
        <v>2</v>
      </c>
      <c r="D31" s="15">
        <f t="shared" ref="D31:D42" si="6">C31/$B31</f>
        <v>0.4</v>
      </c>
      <c r="E31" s="49">
        <v>3</v>
      </c>
      <c r="F31" s="630">
        <f t="shared" ref="F31:F41" si="7">E31/$B31</f>
        <v>0.6</v>
      </c>
      <c r="G31" s="223"/>
      <c r="H31" s="223"/>
      <c r="I31" s="223"/>
    </row>
    <row r="32" spans="1:9" x14ac:dyDescent="0.25">
      <c r="A32" s="170" t="s">
        <v>18</v>
      </c>
      <c r="B32" s="9">
        <f t="shared" si="5"/>
        <v>8</v>
      </c>
      <c r="C32" s="50">
        <v>4</v>
      </c>
      <c r="D32" s="15">
        <f t="shared" si="6"/>
        <v>0.5</v>
      </c>
      <c r="E32" s="49">
        <v>4</v>
      </c>
      <c r="F32" s="630">
        <f t="shared" si="7"/>
        <v>0.5</v>
      </c>
      <c r="G32" s="223"/>
      <c r="H32" s="223"/>
      <c r="I32" s="223"/>
    </row>
    <row r="33" spans="1:9" x14ac:dyDescent="0.25">
      <c r="A33" s="170" t="s">
        <v>19</v>
      </c>
      <c r="B33" s="9">
        <f t="shared" si="5"/>
        <v>23</v>
      </c>
      <c r="C33" s="50">
        <v>10</v>
      </c>
      <c r="D33" s="15">
        <f t="shared" si="6"/>
        <v>0.43478260869565216</v>
      </c>
      <c r="E33" s="49">
        <v>13</v>
      </c>
      <c r="F33" s="630">
        <f t="shared" si="7"/>
        <v>0.56521739130434778</v>
      </c>
      <c r="G33" s="223"/>
      <c r="H33" s="223"/>
      <c r="I33" s="223"/>
    </row>
    <row r="34" spans="1:9" x14ac:dyDescent="0.25">
      <c r="A34" s="170" t="s">
        <v>20</v>
      </c>
      <c r="B34" s="9">
        <f t="shared" si="5"/>
        <v>64</v>
      </c>
      <c r="C34" s="50">
        <v>54</v>
      </c>
      <c r="D34" s="15">
        <f t="shared" si="6"/>
        <v>0.84375</v>
      </c>
      <c r="E34" s="49">
        <v>10</v>
      </c>
      <c r="F34" s="630">
        <f t="shared" si="7"/>
        <v>0.15625</v>
      </c>
      <c r="G34" s="223"/>
      <c r="H34" s="223"/>
      <c r="I34" s="223"/>
    </row>
    <row r="35" spans="1:9" x14ac:dyDescent="0.25">
      <c r="A35" s="170" t="s">
        <v>83</v>
      </c>
      <c r="B35" s="9">
        <f t="shared" si="5"/>
        <v>26</v>
      </c>
      <c r="C35" s="50">
        <v>12</v>
      </c>
      <c r="D35" s="15">
        <f t="shared" si="6"/>
        <v>0.46153846153846156</v>
      </c>
      <c r="E35" s="49">
        <v>14</v>
      </c>
      <c r="F35" s="630">
        <f t="shared" si="7"/>
        <v>0.53846153846153844</v>
      </c>
      <c r="G35" s="223"/>
      <c r="H35" s="223"/>
      <c r="I35" s="223"/>
    </row>
    <row r="36" spans="1:9" x14ac:dyDescent="0.25">
      <c r="A36" s="170" t="s">
        <v>22</v>
      </c>
      <c r="B36" s="9">
        <f t="shared" si="5"/>
        <v>8</v>
      </c>
      <c r="C36" s="50">
        <v>7</v>
      </c>
      <c r="D36" s="15">
        <f t="shared" si="6"/>
        <v>0.875</v>
      </c>
      <c r="E36" s="49">
        <v>1</v>
      </c>
      <c r="F36" s="630">
        <f t="shared" si="7"/>
        <v>0.125</v>
      </c>
      <c r="G36" s="223"/>
      <c r="H36" s="223"/>
      <c r="I36" s="223"/>
    </row>
    <row r="37" spans="1:9" x14ac:dyDescent="0.25">
      <c r="A37" s="170" t="s">
        <v>84</v>
      </c>
      <c r="B37" s="9">
        <f t="shared" si="5"/>
        <v>42</v>
      </c>
      <c r="C37" s="50">
        <v>31</v>
      </c>
      <c r="D37" s="15">
        <f t="shared" si="6"/>
        <v>0.73809523809523814</v>
      </c>
      <c r="E37" s="49">
        <v>11</v>
      </c>
      <c r="F37" s="630">
        <f t="shared" si="7"/>
        <v>0.26190476190476192</v>
      </c>
      <c r="G37" s="223"/>
      <c r="H37" s="223"/>
      <c r="I37" s="223"/>
    </row>
    <row r="38" spans="1:9" x14ac:dyDescent="0.25">
      <c r="A38" s="170" t="s">
        <v>85</v>
      </c>
      <c r="B38" s="9">
        <f t="shared" si="5"/>
        <v>28</v>
      </c>
      <c r="C38" s="50">
        <v>15</v>
      </c>
      <c r="D38" s="15">
        <f t="shared" si="6"/>
        <v>0.5357142857142857</v>
      </c>
      <c r="E38" s="49">
        <v>13</v>
      </c>
      <c r="F38" s="630">
        <f t="shared" si="7"/>
        <v>0.4642857142857143</v>
      </c>
      <c r="G38" s="223"/>
      <c r="H38" s="223"/>
      <c r="I38" s="223"/>
    </row>
    <row r="39" spans="1:9" x14ac:dyDescent="0.25">
      <c r="A39" s="170" t="s">
        <v>86</v>
      </c>
      <c r="B39" s="9">
        <f t="shared" si="5"/>
        <v>5</v>
      </c>
      <c r="C39" s="50">
        <v>4</v>
      </c>
      <c r="D39" s="15">
        <f t="shared" si="6"/>
        <v>0.8</v>
      </c>
      <c r="E39" s="49">
        <v>1</v>
      </c>
      <c r="F39" s="630">
        <f t="shared" si="7"/>
        <v>0.2</v>
      </c>
      <c r="G39" s="223"/>
      <c r="H39" s="223"/>
      <c r="I39" s="223"/>
    </row>
    <row r="40" spans="1:9" x14ac:dyDescent="0.25">
      <c r="A40" s="170" t="s">
        <v>87</v>
      </c>
      <c r="B40" s="9">
        <f t="shared" si="5"/>
        <v>15</v>
      </c>
      <c r="C40" s="50">
        <v>8</v>
      </c>
      <c r="D40" s="15">
        <f t="shared" si="6"/>
        <v>0.53333333333333333</v>
      </c>
      <c r="E40" s="49">
        <v>7</v>
      </c>
      <c r="F40" s="630">
        <f t="shared" si="7"/>
        <v>0.46666666666666667</v>
      </c>
      <c r="G40" s="223"/>
      <c r="H40" s="223"/>
      <c r="I40" s="223"/>
    </row>
    <row r="41" spans="1:9" x14ac:dyDescent="0.25">
      <c r="A41" s="170" t="s">
        <v>27</v>
      </c>
      <c r="B41" s="9">
        <f t="shared" si="5"/>
        <v>24</v>
      </c>
      <c r="C41" s="50">
        <v>15</v>
      </c>
      <c r="D41" s="15">
        <f>C41/$B41</f>
        <v>0.625</v>
      </c>
      <c r="E41" s="49">
        <v>9</v>
      </c>
      <c r="F41" s="630">
        <f t="shared" si="7"/>
        <v>0.375</v>
      </c>
      <c r="G41" s="223"/>
      <c r="H41" s="229"/>
      <c r="I41" s="223"/>
    </row>
    <row r="42" spans="1:9" x14ac:dyDescent="0.25">
      <c r="A42" s="572" t="s">
        <v>28</v>
      </c>
      <c r="B42" s="318">
        <f>SUM(B29:B41)</f>
        <v>279</v>
      </c>
      <c r="C42" s="318">
        <f>SUM(C29:C41)</f>
        <v>180</v>
      </c>
      <c r="D42" s="602">
        <f t="shared" si="6"/>
        <v>0.64516129032258063</v>
      </c>
      <c r="E42" s="318">
        <f>SUM(E29:E41)</f>
        <v>99</v>
      </c>
      <c r="F42" s="631">
        <f>E42/$B42</f>
        <v>0.35483870967741937</v>
      </c>
      <c r="G42" s="229"/>
      <c r="H42" s="223"/>
      <c r="I42" s="223"/>
    </row>
    <row r="43" spans="1:9" s="223" customFormat="1" ht="30" customHeight="1" x14ac:dyDescent="0.25">
      <c r="A43" s="732" t="s">
        <v>546</v>
      </c>
      <c r="B43" s="732"/>
      <c r="C43" s="732"/>
      <c r="D43" s="732"/>
      <c r="E43" s="732"/>
      <c r="F43" s="732"/>
      <c r="G43" s="732"/>
      <c r="H43" s="603"/>
      <c r="I43" s="603"/>
    </row>
    <row r="44" spans="1:9" s="223" customFormat="1" x14ac:dyDescent="0.25"/>
    <row r="45" spans="1:9" s="223" customFormat="1" ht="32.25" customHeight="1" x14ac:dyDescent="0.25">
      <c r="A45" s="690" t="s">
        <v>610</v>
      </c>
      <c r="B45" s="690"/>
      <c r="C45" s="690"/>
      <c r="D45" s="690"/>
      <c r="E45" s="690"/>
      <c r="F45" s="690"/>
      <c r="G45" s="690"/>
      <c r="H45" s="465"/>
      <c r="I45" s="565"/>
    </row>
    <row r="46" spans="1:9" s="223" customFormat="1" x14ac:dyDescent="0.25">
      <c r="A46" s="465"/>
      <c r="B46" s="465"/>
      <c r="C46" s="465"/>
      <c r="D46" s="465"/>
      <c r="E46" s="465"/>
      <c r="F46" s="465"/>
      <c r="G46" s="465"/>
      <c r="H46" s="465"/>
      <c r="I46" s="565"/>
    </row>
    <row r="47" spans="1:9" ht="15" customHeight="1" x14ac:dyDescent="0.25">
      <c r="A47" s="691" t="s">
        <v>88</v>
      </c>
      <c r="B47" s="694" t="s">
        <v>36</v>
      </c>
      <c r="C47" s="691" t="s">
        <v>67</v>
      </c>
      <c r="D47" s="691"/>
      <c r="E47" s="691" t="s">
        <v>68</v>
      </c>
      <c r="F47" s="752"/>
      <c r="G47" s="223"/>
      <c r="H47" s="223"/>
      <c r="I47" s="223"/>
    </row>
    <row r="48" spans="1:9" x14ac:dyDescent="0.25">
      <c r="A48" s="692"/>
      <c r="B48" s="695"/>
      <c r="C48" s="693"/>
      <c r="D48" s="693"/>
      <c r="E48" s="693"/>
      <c r="F48" s="753"/>
      <c r="G48" s="223"/>
      <c r="H48" s="223"/>
      <c r="I48" s="223"/>
    </row>
    <row r="49" spans="1:9" x14ac:dyDescent="0.25">
      <c r="A49" s="693"/>
      <c r="B49" s="696"/>
      <c r="C49" s="389" t="s">
        <v>9</v>
      </c>
      <c r="D49" s="389" t="s">
        <v>10</v>
      </c>
      <c r="E49" s="495" t="s">
        <v>9</v>
      </c>
      <c r="F49" s="499" t="s">
        <v>10</v>
      </c>
      <c r="G49" s="223"/>
      <c r="H49" s="223"/>
      <c r="I49" s="223"/>
    </row>
    <row r="50" spans="1:9" x14ac:dyDescent="0.25">
      <c r="A50" s="170" t="s">
        <v>12</v>
      </c>
      <c r="B50" s="9">
        <f t="shared" ref="B50:B62" si="8">+SUM(C50,E50)</f>
        <v>31</v>
      </c>
      <c r="C50" s="9">
        <v>28</v>
      </c>
      <c r="D50" s="15">
        <f>C50/$B50</f>
        <v>0.90322580645161288</v>
      </c>
      <c r="E50" s="49">
        <v>3</v>
      </c>
      <c r="F50" s="630">
        <f>E50/$B50</f>
        <v>9.6774193548387094E-2</v>
      </c>
      <c r="G50" s="223"/>
      <c r="H50" s="223"/>
      <c r="I50" s="223"/>
    </row>
    <row r="51" spans="1:9" x14ac:dyDescent="0.25">
      <c r="A51" s="170" t="s">
        <v>14</v>
      </c>
      <c r="B51" s="9">
        <f t="shared" si="8"/>
        <v>0</v>
      </c>
      <c r="C51" s="9">
        <v>0</v>
      </c>
      <c r="D51" s="15">
        <v>0</v>
      </c>
      <c r="E51" s="49">
        <v>0</v>
      </c>
      <c r="F51" s="630">
        <v>0</v>
      </c>
      <c r="G51" s="223"/>
      <c r="H51" s="223"/>
      <c r="I51" s="223"/>
    </row>
    <row r="52" spans="1:9" x14ac:dyDescent="0.25">
      <c r="A52" s="170" t="s">
        <v>16</v>
      </c>
      <c r="B52" s="9">
        <f t="shared" si="8"/>
        <v>5</v>
      </c>
      <c r="C52" s="9">
        <v>3</v>
      </c>
      <c r="D52" s="15">
        <f t="shared" ref="D52:D63" si="9">C52/$B52</f>
        <v>0.6</v>
      </c>
      <c r="E52" s="49">
        <v>2</v>
      </c>
      <c r="F52" s="630">
        <f t="shared" ref="F52:F62" si="10">E52/$B52</f>
        <v>0.4</v>
      </c>
      <c r="G52" s="223"/>
      <c r="H52" s="223"/>
      <c r="I52" s="223"/>
    </row>
    <row r="53" spans="1:9" x14ac:dyDescent="0.25">
      <c r="A53" s="170" t="s">
        <v>18</v>
      </c>
      <c r="B53" s="9">
        <f t="shared" si="8"/>
        <v>8</v>
      </c>
      <c r="C53" s="9">
        <v>6</v>
      </c>
      <c r="D53" s="15">
        <f t="shared" si="9"/>
        <v>0.75</v>
      </c>
      <c r="E53" s="49">
        <v>2</v>
      </c>
      <c r="F53" s="630">
        <f t="shared" si="10"/>
        <v>0.25</v>
      </c>
      <c r="G53" s="223"/>
      <c r="H53" s="223"/>
      <c r="I53" s="223"/>
    </row>
    <row r="54" spans="1:9" x14ac:dyDescent="0.25">
      <c r="A54" s="170" t="s">
        <v>19</v>
      </c>
      <c r="B54" s="9">
        <f t="shared" si="8"/>
        <v>23</v>
      </c>
      <c r="C54" s="9">
        <v>19</v>
      </c>
      <c r="D54" s="15">
        <f t="shared" si="9"/>
        <v>0.82608695652173914</v>
      </c>
      <c r="E54" s="49">
        <v>4</v>
      </c>
      <c r="F54" s="630">
        <f t="shared" si="10"/>
        <v>0.17391304347826086</v>
      </c>
      <c r="G54" s="223"/>
      <c r="H54" s="223"/>
      <c r="I54" s="223"/>
    </row>
    <row r="55" spans="1:9" x14ac:dyDescent="0.25">
      <c r="A55" s="170" t="s">
        <v>20</v>
      </c>
      <c r="B55" s="9">
        <f t="shared" si="8"/>
        <v>64</v>
      </c>
      <c r="C55" s="9">
        <v>63</v>
      </c>
      <c r="D55" s="15">
        <f t="shared" si="9"/>
        <v>0.984375</v>
      </c>
      <c r="E55" s="49">
        <v>1</v>
      </c>
      <c r="F55" s="630">
        <f t="shared" si="10"/>
        <v>1.5625E-2</v>
      </c>
      <c r="G55" s="223"/>
      <c r="H55" s="223"/>
      <c r="I55" s="223"/>
    </row>
    <row r="56" spans="1:9" x14ac:dyDescent="0.25">
      <c r="A56" s="170" t="s">
        <v>83</v>
      </c>
      <c r="B56" s="9">
        <f t="shared" si="8"/>
        <v>26</v>
      </c>
      <c r="C56" s="9">
        <v>14</v>
      </c>
      <c r="D56" s="15">
        <f t="shared" si="9"/>
        <v>0.53846153846153844</v>
      </c>
      <c r="E56" s="49">
        <v>12</v>
      </c>
      <c r="F56" s="630">
        <f t="shared" si="10"/>
        <v>0.46153846153846156</v>
      </c>
      <c r="G56" s="223"/>
      <c r="H56" s="223"/>
      <c r="I56" s="223"/>
    </row>
    <row r="57" spans="1:9" x14ac:dyDescent="0.25">
      <c r="A57" s="170" t="s">
        <v>22</v>
      </c>
      <c r="B57" s="9">
        <f t="shared" si="8"/>
        <v>8</v>
      </c>
      <c r="C57" s="9">
        <v>8</v>
      </c>
      <c r="D57" s="15">
        <f t="shared" si="9"/>
        <v>1</v>
      </c>
      <c r="E57" s="49">
        <v>0</v>
      </c>
      <c r="F57" s="630">
        <f t="shared" si="10"/>
        <v>0</v>
      </c>
      <c r="G57" s="223"/>
      <c r="H57" s="223"/>
      <c r="I57" s="223"/>
    </row>
    <row r="58" spans="1:9" x14ac:dyDescent="0.25">
      <c r="A58" s="170" t="s">
        <v>84</v>
      </c>
      <c r="B58" s="9">
        <f t="shared" si="8"/>
        <v>42</v>
      </c>
      <c r="C58" s="9">
        <v>40</v>
      </c>
      <c r="D58" s="15">
        <f t="shared" si="9"/>
        <v>0.95238095238095233</v>
      </c>
      <c r="E58" s="49">
        <v>2</v>
      </c>
      <c r="F58" s="630">
        <f t="shared" si="10"/>
        <v>4.7619047619047616E-2</v>
      </c>
      <c r="G58" s="223"/>
      <c r="H58" s="223"/>
      <c r="I58" s="223"/>
    </row>
    <row r="59" spans="1:9" x14ac:dyDescent="0.25">
      <c r="A59" s="170" t="s">
        <v>85</v>
      </c>
      <c r="B59" s="9">
        <f t="shared" si="8"/>
        <v>28</v>
      </c>
      <c r="C59" s="9">
        <v>24</v>
      </c>
      <c r="D59" s="15">
        <f t="shared" si="9"/>
        <v>0.8571428571428571</v>
      </c>
      <c r="E59" s="49">
        <v>4</v>
      </c>
      <c r="F59" s="630">
        <f t="shared" si="10"/>
        <v>0.14285714285714285</v>
      </c>
      <c r="G59" s="223"/>
      <c r="H59" s="223"/>
      <c r="I59" s="223"/>
    </row>
    <row r="60" spans="1:9" x14ac:dyDescent="0.25">
      <c r="A60" s="170" t="s">
        <v>86</v>
      </c>
      <c r="B60" s="9">
        <f t="shared" si="8"/>
        <v>5</v>
      </c>
      <c r="C60" s="9">
        <v>5</v>
      </c>
      <c r="D60" s="15">
        <f t="shared" si="9"/>
        <v>1</v>
      </c>
      <c r="E60" s="49">
        <v>0</v>
      </c>
      <c r="F60" s="630">
        <f t="shared" si="10"/>
        <v>0</v>
      </c>
      <c r="G60" s="223"/>
      <c r="H60" s="223"/>
      <c r="I60" s="223"/>
    </row>
    <row r="61" spans="1:9" x14ac:dyDescent="0.25">
      <c r="A61" s="170" t="s">
        <v>87</v>
      </c>
      <c r="B61" s="9">
        <f t="shared" si="8"/>
        <v>15</v>
      </c>
      <c r="C61" s="9">
        <v>11</v>
      </c>
      <c r="D61" s="15">
        <f t="shared" si="9"/>
        <v>0.73333333333333328</v>
      </c>
      <c r="E61" s="49">
        <v>4</v>
      </c>
      <c r="F61" s="630">
        <f t="shared" si="10"/>
        <v>0.26666666666666666</v>
      </c>
      <c r="G61" s="223"/>
      <c r="H61" s="223"/>
      <c r="I61" s="223"/>
    </row>
    <row r="62" spans="1:9" x14ac:dyDescent="0.25">
      <c r="A62" s="170" t="s">
        <v>27</v>
      </c>
      <c r="B62" s="9">
        <f t="shared" si="8"/>
        <v>24</v>
      </c>
      <c r="C62" s="9">
        <v>21</v>
      </c>
      <c r="D62" s="15">
        <f t="shared" si="9"/>
        <v>0.875</v>
      </c>
      <c r="E62" s="49">
        <v>3</v>
      </c>
      <c r="F62" s="630">
        <f t="shared" si="10"/>
        <v>0.125</v>
      </c>
      <c r="G62" s="223"/>
      <c r="H62" s="223"/>
      <c r="I62" s="223"/>
    </row>
    <row r="63" spans="1:9" x14ac:dyDescent="0.25">
      <c r="A63" s="572" t="s">
        <v>28</v>
      </c>
      <c r="B63" s="318">
        <f>SUM(B50:B62)</f>
        <v>279</v>
      </c>
      <c r="C63" s="318">
        <f>SUM(C50:C62)</f>
        <v>242</v>
      </c>
      <c r="D63" s="602">
        <f t="shared" si="9"/>
        <v>0.86738351254480284</v>
      </c>
      <c r="E63" s="318">
        <f>SUM(E50:E62)</f>
        <v>37</v>
      </c>
      <c r="F63" s="631">
        <f>E63/$B63</f>
        <v>0.13261648745519714</v>
      </c>
      <c r="G63" s="229"/>
      <c r="H63" s="229"/>
      <c r="I63" s="223"/>
    </row>
    <row r="64" spans="1:9" s="223" customFormat="1" ht="31.5" customHeight="1" x14ac:dyDescent="0.25">
      <c r="A64" s="732" t="s">
        <v>546</v>
      </c>
      <c r="B64" s="732"/>
      <c r="C64" s="732"/>
      <c r="D64" s="732"/>
      <c r="E64" s="732"/>
      <c r="F64" s="732"/>
      <c r="G64" s="732"/>
      <c r="H64" s="603"/>
      <c r="I64" s="603"/>
    </row>
    <row r="65" spans="1:9" s="223" customFormat="1" x14ac:dyDescent="0.25"/>
    <row r="66" spans="1:9" s="223" customFormat="1" x14ac:dyDescent="0.25">
      <c r="A66" s="233"/>
    </row>
    <row r="67" spans="1:9" s="223" customFormat="1" x14ac:dyDescent="0.25"/>
    <row r="68" spans="1:9" s="223" customFormat="1" x14ac:dyDescent="0.25"/>
    <row r="69" spans="1:9" s="223" customFormat="1" x14ac:dyDescent="0.25"/>
    <row r="70" spans="1:9" s="223" customFormat="1" x14ac:dyDescent="0.25"/>
    <row r="71" spans="1:9" s="223" customFormat="1" x14ac:dyDescent="0.25"/>
    <row r="72" spans="1:9" s="223" customFormat="1" x14ac:dyDescent="0.25"/>
    <row r="73" spans="1:9" s="223" customFormat="1" x14ac:dyDescent="0.25"/>
    <row r="74" spans="1:9" x14ac:dyDescent="0.25">
      <c r="A74" s="223"/>
      <c r="B74" s="223"/>
      <c r="C74" s="223"/>
      <c r="D74" s="223"/>
      <c r="E74" s="223"/>
      <c r="F74" s="223"/>
      <c r="G74" s="223"/>
      <c r="H74" s="223"/>
      <c r="I74" s="223"/>
    </row>
    <row r="75" spans="1:9" x14ac:dyDescent="0.25">
      <c r="A75" s="223"/>
      <c r="B75" s="223"/>
      <c r="C75" s="223"/>
      <c r="D75" s="223"/>
      <c r="E75" s="223"/>
      <c r="F75" s="223"/>
      <c r="G75" s="223"/>
      <c r="H75" s="223"/>
      <c r="I75" s="223"/>
    </row>
    <row r="76" spans="1:9" x14ac:dyDescent="0.25">
      <c r="A76" s="223"/>
      <c r="B76" s="223"/>
      <c r="C76" s="223"/>
      <c r="D76" s="223"/>
      <c r="E76" s="223"/>
      <c r="F76" s="223"/>
      <c r="G76" s="223"/>
      <c r="H76" s="223"/>
      <c r="I76" s="223"/>
    </row>
    <row r="77" spans="1:9" x14ac:dyDescent="0.25">
      <c r="A77" s="223"/>
      <c r="B77" s="223"/>
      <c r="C77" s="223"/>
      <c r="D77" s="223"/>
      <c r="E77" s="223"/>
      <c r="F77" s="223"/>
      <c r="G77" s="223"/>
      <c r="H77" s="223"/>
      <c r="I77" s="223"/>
    </row>
    <row r="78" spans="1:9" x14ac:dyDescent="0.25">
      <c r="A78" s="223"/>
      <c r="B78" s="223"/>
      <c r="C78" s="223"/>
      <c r="D78" s="223"/>
      <c r="E78" s="223"/>
      <c r="F78" s="223"/>
      <c r="G78" s="223"/>
      <c r="H78" s="223"/>
      <c r="I78" s="223"/>
    </row>
    <row r="79" spans="1:9" x14ac:dyDescent="0.25">
      <c r="A79" s="223"/>
      <c r="B79" s="223"/>
      <c r="C79" s="223"/>
      <c r="D79" s="223"/>
      <c r="E79" s="223"/>
      <c r="F79" s="223"/>
      <c r="G79" s="223"/>
      <c r="H79" s="223"/>
      <c r="I79" s="223"/>
    </row>
    <row r="80" spans="1:9" x14ac:dyDescent="0.25">
      <c r="A80" s="223"/>
      <c r="B80" s="223"/>
      <c r="C80" s="223"/>
      <c r="D80" s="223"/>
      <c r="E80" s="223"/>
      <c r="F80" s="223"/>
      <c r="G80" s="223"/>
      <c r="H80" s="223"/>
      <c r="I80" s="223"/>
    </row>
    <row r="81" spans="1:9" x14ac:dyDescent="0.25">
      <c r="A81" s="223"/>
      <c r="B81" s="223"/>
      <c r="C81" s="223"/>
      <c r="D81" s="223"/>
      <c r="E81" s="223"/>
      <c r="F81" s="223"/>
      <c r="G81" s="223"/>
      <c r="H81" s="223"/>
      <c r="I81" s="223"/>
    </row>
    <row r="82" spans="1:9" x14ac:dyDescent="0.25">
      <c r="A82" s="223"/>
      <c r="B82" s="223"/>
      <c r="C82" s="223"/>
      <c r="D82" s="223"/>
      <c r="E82" s="223"/>
      <c r="F82" s="223"/>
      <c r="G82" s="223"/>
      <c r="H82" s="223"/>
      <c r="I82" s="223"/>
    </row>
    <row r="83" spans="1:9" x14ac:dyDescent="0.25">
      <c r="A83" s="223"/>
      <c r="B83" s="223"/>
      <c r="C83" s="223"/>
      <c r="D83" s="223"/>
      <c r="E83" s="223"/>
      <c r="F83" s="223"/>
      <c r="G83" s="223"/>
      <c r="H83" s="223"/>
      <c r="I83" s="223"/>
    </row>
    <row r="84" spans="1:9" x14ac:dyDescent="0.25">
      <c r="A84" s="223"/>
      <c r="B84" s="223"/>
      <c r="C84" s="223"/>
      <c r="D84" s="223"/>
      <c r="E84" s="223"/>
      <c r="F84" s="223"/>
      <c r="G84" s="223"/>
      <c r="H84" s="223"/>
      <c r="I84" s="223"/>
    </row>
    <row r="85" spans="1:9" x14ac:dyDescent="0.25">
      <c r="A85" s="223"/>
      <c r="B85" s="223"/>
      <c r="C85" s="223"/>
      <c r="D85" s="223"/>
      <c r="E85" s="223"/>
      <c r="F85" s="223"/>
      <c r="G85" s="223"/>
      <c r="H85" s="223"/>
      <c r="I85" s="223"/>
    </row>
    <row r="86" spans="1:9" x14ac:dyDescent="0.25">
      <c r="A86" s="223"/>
      <c r="B86" s="223"/>
      <c r="C86" s="223"/>
      <c r="D86" s="223"/>
      <c r="E86" s="223"/>
      <c r="F86" s="223"/>
      <c r="G86" s="223"/>
      <c r="H86" s="223"/>
      <c r="I86" s="223"/>
    </row>
    <row r="87" spans="1:9" x14ac:dyDescent="0.25">
      <c r="A87" s="223"/>
      <c r="B87" s="223"/>
      <c r="C87" s="223"/>
      <c r="D87" s="223"/>
      <c r="E87" s="223"/>
      <c r="F87" s="223"/>
      <c r="G87" s="223"/>
      <c r="H87" s="223"/>
      <c r="I87" s="223"/>
    </row>
    <row r="88" spans="1:9" x14ac:dyDescent="0.25">
      <c r="A88" s="223"/>
      <c r="B88" s="223"/>
      <c r="C88" s="223"/>
      <c r="D88" s="223"/>
      <c r="E88" s="223"/>
      <c r="F88" s="223"/>
      <c r="G88" s="223"/>
      <c r="H88" s="223"/>
      <c r="I88" s="223"/>
    </row>
    <row r="89" spans="1:9" x14ac:dyDescent="0.25">
      <c r="A89" s="223"/>
      <c r="B89" s="223"/>
      <c r="C89" s="223"/>
      <c r="D89" s="223"/>
      <c r="E89" s="223"/>
      <c r="F89" s="223"/>
      <c r="G89" s="223"/>
      <c r="H89" s="223"/>
      <c r="I89" s="223"/>
    </row>
    <row r="90" spans="1:9" x14ac:dyDescent="0.25">
      <c r="A90" s="223"/>
      <c r="B90" s="223"/>
      <c r="C90" s="223"/>
      <c r="D90" s="223"/>
      <c r="E90" s="223"/>
      <c r="F90" s="223"/>
      <c r="G90" s="223"/>
      <c r="H90" s="223"/>
      <c r="I90" s="223"/>
    </row>
    <row r="91" spans="1:9" x14ac:dyDescent="0.25">
      <c r="A91" s="223"/>
      <c r="B91" s="223"/>
      <c r="C91" s="223"/>
      <c r="D91" s="223"/>
      <c r="E91" s="223"/>
      <c r="F91" s="223"/>
      <c r="G91" s="223"/>
      <c r="H91" s="223"/>
      <c r="I91" s="223"/>
    </row>
    <row r="92" spans="1:9" x14ac:dyDescent="0.25">
      <c r="A92" s="223"/>
      <c r="B92" s="223"/>
      <c r="C92" s="223"/>
      <c r="D92" s="223"/>
      <c r="E92" s="223"/>
      <c r="F92" s="223"/>
      <c r="G92" s="223"/>
      <c r="H92" s="223"/>
      <c r="I92" s="223"/>
    </row>
    <row r="93" spans="1:9" x14ac:dyDescent="0.25">
      <c r="A93" s="223"/>
      <c r="B93" s="223"/>
      <c r="C93" s="223"/>
      <c r="D93" s="223"/>
      <c r="E93" s="223"/>
      <c r="F93" s="223"/>
      <c r="G93" s="223"/>
      <c r="H93" s="223"/>
      <c r="I93" s="223"/>
    </row>
    <row r="94" spans="1:9" x14ac:dyDescent="0.25">
      <c r="A94" s="223"/>
      <c r="B94" s="223"/>
      <c r="C94" s="223"/>
      <c r="D94" s="223"/>
      <c r="E94" s="223"/>
      <c r="F94" s="223"/>
      <c r="G94" s="223"/>
      <c r="H94" s="223"/>
      <c r="I94" s="223"/>
    </row>
    <row r="95" spans="1:9" x14ac:dyDescent="0.25">
      <c r="A95" s="223"/>
      <c r="B95" s="223"/>
      <c r="C95" s="223"/>
      <c r="D95" s="223"/>
      <c r="E95" s="223"/>
      <c r="F95" s="223"/>
      <c r="G95" s="223"/>
      <c r="H95" s="223"/>
      <c r="I95" s="223"/>
    </row>
    <row r="96" spans="1:9" x14ac:dyDescent="0.25">
      <c r="A96" s="223"/>
      <c r="B96" s="223"/>
      <c r="C96" s="223"/>
      <c r="D96" s="223"/>
      <c r="E96" s="223"/>
      <c r="F96" s="223"/>
      <c r="G96" s="223"/>
      <c r="H96" s="223"/>
      <c r="I96" s="223"/>
    </row>
    <row r="97" spans="1:9" x14ac:dyDescent="0.25">
      <c r="A97" s="223"/>
      <c r="B97" s="223"/>
      <c r="C97" s="223"/>
      <c r="D97" s="223"/>
      <c r="E97" s="223"/>
      <c r="F97" s="223"/>
      <c r="G97" s="223"/>
      <c r="H97" s="223"/>
      <c r="I97" s="223"/>
    </row>
    <row r="98" spans="1:9" x14ac:dyDescent="0.25">
      <c r="A98" s="223"/>
      <c r="B98" s="223"/>
      <c r="C98" s="223"/>
      <c r="D98" s="223"/>
      <c r="E98" s="223"/>
      <c r="F98" s="223"/>
      <c r="G98" s="223"/>
      <c r="H98" s="223"/>
      <c r="I98" s="223"/>
    </row>
    <row r="99" spans="1:9" x14ac:dyDescent="0.25">
      <c r="A99" s="223"/>
      <c r="B99" s="223"/>
      <c r="C99" s="223"/>
      <c r="D99" s="223"/>
      <c r="E99" s="223"/>
      <c r="F99" s="223"/>
      <c r="G99" s="223"/>
      <c r="H99" s="223"/>
      <c r="I99" s="223"/>
    </row>
    <row r="100" spans="1:9" x14ac:dyDescent="0.25">
      <c r="A100" s="223"/>
      <c r="B100" s="223"/>
      <c r="C100" s="223"/>
      <c r="D100" s="223"/>
      <c r="E100" s="223"/>
      <c r="F100" s="223"/>
      <c r="G100" s="223"/>
      <c r="H100" s="223"/>
      <c r="I100" s="223"/>
    </row>
    <row r="101" spans="1:9" x14ac:dyDescent="0.25">
      <c r="A101" s="223"/>
      <c r="B101" s="223"/>
      <c r="C101" s="223"/>
      <c r="D101" s="223"/>
      <c r="E101" s="223"/>
      <c r="F101" s="223"/>
      <c r="G101" s="223"/>
      <c r="H101" s="223"/>
      <c r="I101" s="223"/>
    </row>
    <row r="102" spans="1:9" x14ac:dyDescent="0.25">
      <c r="A102" s="223"/>
      <c r="B102" s="223"/>
      <c r="C102" s="223"/>
      <c r="D102" s="223"/>
      <c r="E102" s="223"/>
      <c r="F102" s="223"/>
      <c r="G102" s="223"/>
      <c r="H102" s="223"/>
      <c r="I102" s="223"/>
    </row>
    <row r="103" spans="1:9" x14ac:dyDescent="0.25">
      <c r="A103" s="223"/>
      <c r="B103" s="223"/>
      <c r="C103" s="223"/>
      <c r="D103" s="223"/>
      <c r="E103" s="223"/>
      <c r="F103" s="223"/>
      <c r="G103" s="223"/>
      <c r="H103" s="223"/>
      <c r="I103" s="223"/>
    </row>
    <row r="104" spans="1:9" x14ac:dyDescent="0.25">
      <c r="A104" s="223"/>
      <c r="B104" s="223"/>
      <c r="C104" s="223"/>
      <c r="D104" s="223"/>
      <c r="E104" s="223"/>
      <c r="F104" s="223"/>
      <c r="G104" s="223"/>
      <c r="H104" s="223"/>
      <c r="I104" s="223"/>
    </row>
    <row r="105" spans="1:9" x14ac:dyDescent="0.25">
      <c r="A105" s="223"/>
      <c r="B105" s="223"/>
      <c r="C105" s="223"/>
      <c r="D105" s="223"/>
      <c r="E105" s="223"/>
      <c r="F105" s="223"/>
      <c r="G105" s="223"/>
      <c r="H105" s="223"/>
      <c r="I105" s="223"/>
    </row>
    <row r="106" spans="1:9" x14ac:dyDescent="0.25">
      <c r="A106" s="223"/>
      <c r="B106" s="223"/>
      <c r="C106" s="223"/>
      <c r="D106" s="223"/>
      <c r="E106" s="223"/>
      <c r="F106" s="223"/>
      <c r="G106" s="223"/>
      <c r="H106" s="223"/>
      <c r="I106" s="223"/>
    </row>
    <row r="107" spans="1:9" x14ac:dyDescent="0.25">
      <c r="A107" s="223"/>
      <c r="B107" s="223"/>
      <c r="C107" s="223"/>
      <c r="D107" s="223"/>
      <c r="E107" s="223"/>
      <c r="F107" s="223"/>
      <c r="G107" s="223"/>
      <c r="H107" s="223"/>
      <c r="I107" s="223"/>
    </row>
    <row r="108" spans="1:9" x14ac:dyDescent="0.25">
      <c r="A108" s="223"/>
      <c r="B108" s="223"/>
      <c r="C108" s="223"/>
      <c r="D108" s="223"/>
      <c r="E108" s="223"/>
      <c r="F108" s="223"/>
      <c r="G108" s="223"/>
      <c r="H108" s="223"/>
      <c r="I108" s="223"/>
    </row>
    <row r="109" spans="1:9" x14ac:dyDescent="0.25">
      <c r="A109" s="223"/>
      <c r="B109" s="223"/>
      <c r="C109" s="223"/>
      <c r="D109" s="223"/>
      <c r="E109" s="223"/>
      <c r="F109" s="223"/>
      <c r="G109" s="223"/>
      <c r="H109" s="223"/>
      <c r="I109" s="223"/>
    </row>
    <row r="110" spans="1:9" x14ac:dyDescent="0.25">
      <c r="A110" s="223"/>
      <c r="B110" s="223"/>
      <c r="C110" s="223"/>
      <c r="D110" s="223"/>
      <c r="E110" s="223"/>
      <c r="F110" s="223"/>
      <c r="G110" s="223"/>
      <c r="H110" s="223"/>
      <c r="I110" s="223"/>
    </row>
    <row r="111" spans="1:9" x14ac:dyDescent="0.25">
      <c r="A111" s="223"/>
      <c r="B111" s="223"/>
      <c r="C111" s="223"/>
      <c r="D111" s="223"/>
      <c r="E111" s="223"/>
      <c r="F111" s="223"/>
      <c r="G111" s="223"/>
      <c r="H111" s="223"/>
      <c r="I111" s="223"/>
    </row>
    <row r="112" spans="1:9" x14ac:dyDescent="0.25">
      <c r="A112" s="223"/>
      <c r="B112" s="223"/>
      <c r="C112" s="223"/>
      <c r="D112" s="223"/>
      <c r="E112" s="223"/>
      <c r="F112" s="223"/>
      <c r="G112" s="223"/>
      <c r="H112" s="223"/>
      <c r="I112" s="223"/>
    </row>
    <row r="113" spans="1:9" x14ac:dyDescent="0.25">
      <c r="A113" s="223"/>
      <c r="B113" s="223"/>
      <c r="C113" s="223"/>
      <c r="D113" s="223"/>
      <c r="E113" s="223"/>
      <c r="F113" s="223"/>
      <c r="G113" s="223"/>
      <c r="H113" s="223"/>
      <c r="I113" s="223"/>
    </row>
    <row r="114" spans="1:9" x14ac:dyDescent="0.25">
      <c r="A114" s="223"/>
      <c r="B114" s="223"/>
      <c r="C114" s="223"/>
      <c r="D114" s="223"/>
      <c r="E114" s="223"/>
      <c r="F114" s="223"/>
      <c r="G114" s="223"/>
      <c r="H114" s="223"/>
      <c r="I114" s="223"/>
    </row>
    <row r="115" spans="1:9" x14ac:dyDescent="0.25">
      <c r="A115" s="223"/>
      <c r="B115" s="223"/>
      <c r="C115" s="223"/>
      <c r="D115" s="223"/>
      <c r="E115" s="223"/>
      <c r="F115" s="223"/>
      <c r="G115" s="223"/>
      <c r="H115" s="223"/>
      <c r="I115" s="223"/>
    </row>
    <row r="116" spans="1:9" x14ac:dyDescent="0.25">
      <c r="A116" s="223"/>
      <c r="B116" s="223"/>
      <c r="C116" s="223"/>
      <c r="D116" s="223"/>
      <c r="E116" s="223"/>
      <c r="F116" s="223"/>
      <c r="G116" s="223"/>
      <c r="H116" s="223"/>
      <c r="I116" s="223"/>
    </row>
    <row r="117" spans="1:9" x14ac:dyDescent="0.25">
      <c r="A117" s="223"/>
      <c r="B117" s="223"/>
      <c r="C117" s="223"/>
      <c r="D117" s="223"/>
      <c r="E117" s="223"/>
      <c r="F117" s="223"/>
      <c r="G117" s="223"/>
      <c r="H117" s="223"/>
      <c r="I117" s="223"/>
    </row>
    <row r="118" spans="1:9" x14ac:dyDescent="0.25">
      <c r="A118" s="223"/>
      <c r="B118" s="223"/>
      <c r="C118" s="223"/>
      <c r="D118" s="223"/>
      <c r="E118" s="223"/>
      <c r="F118" s="223"/>
      <c r="G118" s="223"/>
      <c r="H118" s="223"/>
      <c r="I118" s="223"/>
    </row>
    <row r="119" spans="1:9" x14ac:dyDescent="0.25">
      <c r="A119" s="223"/>
      <c r="B119" s="223"/>
      <c r="C119" s="223"/>
      <c r="D119" s="223"/>
      <c r="E119" s="223"/>
      <c r="F119" s="223"/>
      <c r="G119" s="223"/>
      <c r="H119" s="223"/>
      <c r="I119" s="223"/>
    </row>
    <row r="120" spans="1:9" x14ac:dyDescent="0.25">
      <c r="A120" s="223"/>
      <c r="B120" s="223"/>
      <c r="C120" s="223"/>
      <c r="D120" s="223"/>
      <c r="E120" s="223"/>
      <c r="F120" s="223"/>
      <c r="G120" s="223"/>
      <c r="H120" s="223"/>
      <c r="I120" s="223"/>
    </row>
    <row r="121" spans="1:9" x14ac:dyDescent="0.25">
      <c r="A121" s="223"/>
      <c r="B121" s="223"/>
      <c r="C121" s="223"/>
      <c r="D121" s="223"/>
      <c r="E121" s="223"/>
      <c r="F121" s="223"/>
      <c r="G121" s="223"/>
      <c r="H121" s="223"/>
      <c r="I121" s="223"/>
    </row>
    <row r="122" spans="1:9" x14ac:dyDescent="0.25">
      <c r="A122" s="223"/>
      <c r="B122" s="223"/>
      <c r="C122" s="223"/>
      <c r="D122" s="223"/>
      <c r="E122" s="223"/>
      <c r="F122" s="223"/>
      <c r="G122" s="223"/>
      <c r="H122" s="223"/>
      <c r="I122" s="223"/>
    </row>
    <row r="123" spans="1:9" x14ac:dyDescent="0.25">
      <c r="A123" s="223"/>
      <c r="B123" s="223"/>
      <c r="C123" s="223"/>
      <c r="D123" s="223"/>
      <c r="E123" s="223"/>
      <c r="F123" s="223"/>
      <c r="G123" s="223"/>
      <c r="H123" s="223"/>
      <c r="I123" s="223"/>
    </row>
    <row r="124" spans="1:9" x14ac:dyDescent="0.25">
      <c r="A124" s="223"/>
      <c r="B124" s="223"/>
      <c r="C124" s="223"/>
      <c r="D124" s="223"/>
      <c r="E124" s="223"/>
      <c r="F124" s="223"/>
      <c r="G124" s="223"/>
      <c r="H124" s="223"/>
      <c r="I124" s="223"/>
    </row>
    <row r="125" spans="1:9" x14ac:dyDescent="0.25">
      <c r="A125" s="223"/>
      <c r="B125" s="223"/>
      <c r="C125" s="223"/>
      <c r="D125" s="223"/>
      <c r="E125" s="223"/>
      <c r="F125" s="223"/>
      <c r="G125" s="223"/>
      <c r="H125" s="223"/>
      <c r="I125" s="223"/>
    </row>
    <row r="126" spans="1:9" x14ac:dyDescent="0.25">
      <c r="A126" s="223"/>
      <c r="B126" s="223"/>
      <c r="C126" s="223"/>
      <c r="D126" s="223"/>
      <c r="E126" s="223"/>
      <c r="F126" s="223"/>
      <c r="G126" s="223"/>
      <c r="H126" s="223"/>
      <c r="I126" s="223"/>
    </row>
    <row r="127" spans="1:9" x14ac:dyDescent="0.25">
      <c r="A127" s="223"/>
      <c r="B127" s="223"/>
      <c r="C127" s="223"/>
      <c r="D127" s="223"/>
      <c r="E127" s="223"/>
      <c r="F127" s="223"/>
      <c r="G127" s="223"/>
      <c r="H127" s="223"/>
      <c r="I127" s="223"/>
    </row>
    <row r="128" spans="1:9" x14ac:dyDescent="0.25">
      <c r="A128" s="223"/>
      <c r="B128" s="223"/>
      <c r="C128" s="223"/>
      <c r="D128" s="223"/>
      <c r="E128" s="223"/>
      <c r="F128" s="223"/>
      <c r="G128" s="223"/>
      <c r="H128" s="223"/>
      <c r="I128" s="223"/>
    </row>
    <row r="129" spans="1:9" x14ac:dyDescent="0.25">
      <c r="A129" s="223"/>
      <c r="B129" s="223"/>
      <c r="C129" s="223"/>
      <c r="D129" s="223"/>
      <c r="E129" s="223"/>
      <c r="F129" s="223"/>
      <c r="G129" s="223"/>
      <c r="H129" s="223"/>
      <c r="I129" s="223"/>
    </row>
    <row r="130" spans="1:9" x14ac:dyDescent="0.25">
      <c r="A130" s="223"/>
      <c r="B130" s="223"/>
      <c r="C130" s="223"/>
      <c r="D130" s="223"/>
      <c r="E130" s="223"/>
      <c r="F130" s="223"/>
      <c r="G130" s="223"/>
      <c r="H130" s="223"/>
      <c r="I130" s="223"/>
    </row>
    <row r="131" spans="1:9" x14ac:dyDescent="0.25">
      <c r="A131" s="223"/>
      <c r="B131" s="223"/>
      <c r="C131" s="223"/>
      <c r="D131" s="223"/>
      <c r="E131" s="223"/>
      <c r="F131" s="223"/>
      <c r="G131" s="223"/>
      <c r="H131" s="223"/>
      <c r="I131" s="223"/>
    </row>
    <row r="132" spans="1:9" x14ac:dyDescent="0.25">
      <c r="A132" s="223"/>
      <c r="B132" s="223"/>
      <c r="C132" s="223"/>
      <c r="D132" s="223"/>
      <c r="E132" s="223"/>
      <c r="F132" s="223"/>
      <c r="G132" s="223"/>
      <c r="H132" s="223"/>
      <c r="I132" s="223"/>
    </row>
    <row r="133" spans="1:9" x14ac:dyDescent="0.25">
      <c r="A133" s="223"/>
      <c r="B133" s="223"/>
      <c r="C133" s="223"/>
      <c r="D133" s="223"/>
      <c r="E133" s="223"/>
      <c r="F133" s="223"/>
      <c r="G133" s="223"/>
      <c r="H133" s="223"/>
      <c r="I133" s="223"/>
    </row>
    <row r="134" spans="1:9" x14ac:dyDescent="0.25">
      <c r="A134" s="223"/>
      <c r="B134" s="223"/>
      <c r="C134" s="223"/>
      <c r="D134" s="223"/>
      <c r="E134" s="223"/>
      <c r="F134" s="223"/>
      <c r="G134" s="223"/>
      <c r="H134" s="223"/>
      <c r="I134" s="223"/>
    </row>
    <row r="135" spans="1:9" x14ac:dyDescent="0.25">
      <c r="A135" s="223"/>
      <c r="B135" s="223"/>
      <c r="C135" s="223"/>
      <c r="D135" s="223"/>
      <c r="E135" s="223"/>
      <c r="F135" s="223"/>
      <c r="G135" s="223"/>
      <c r="H135" s="223"/>
      <c r="I135" s="223"/>
    </row>
    <row r="136" spans="1:9" x14ac:dyDescent="0.25">
      <c r="A136" s="223"/>
      <c r="B136" s="223"/>
      <c r="C136" s="223"/>
      <c r="D136" s="223"/>
      <c r="E136" s="223"/>
      <c r="F136" s="223"/>
      <c r="G136" s="223"/>
      <c r="H136" s="223"/>
      <c r="I136" s="223"/>
    </row>
    <row r="137" spans="1:9" x14ac:dyDescent="0.25">
      <c r="A137" s="223"/>
      <c r="B137" s="223"/>
      <c r="C137" s="223"/>
      <c r="D137" s="223"/>
      <c r="E137" s="223"/>
      <c r="F137" s="223"/>
      <c r="G137" s="223"/>
      <c r="H137" s="223"/>
      <c r="I137" s="223"/>
    </row>
    <row r="138" spans="1:9" x14ac:dyDescent="0.25">
      <c r="A138" s="223"/>
      <c r="B138" s="223"/>
      <c r="C138" s="223"/>
      <c r="D138" s="223"/>
      <c r="E138" s="223"/>
      <c r="F138" s="223"/>
      <c r="G138" s="223"/>
      <c r="H138" s="223"/>
      <c r="I138" s="223"/>
    </row>
    <row r="139" spans="1:9" x14ac:dyDescent="0.25">
      <c r="A139" s="223"/>
      <c r="B139" s="223"/>
      <c r="C139" s="223"/>
      <c r="D139" s="223"/>
      <c r="E139" s="223"/>
      <c r="F139" s="223"/>
      <c r="G139" s="223"/>
      <c r="H139" s="223"/>
      <c r="I139" s="223"/>
    </row>
    <row r="140" spans="1:9" x14ac:dyDescent="0.25">
      <c r="A140" s="223"/>
      <c r="B140" s="223"/>
      <c r="C140" s="223"/>
      <c r="D140" s="223"/>
      <c r="E140" s="223"/>
      <c r="F140" s="223"/>
      <c r="G140" s="223"/>
      <c r="H140" s="223"/>
      <c r="I140" s="223"/>
    </row>
    <row r="141" spans="1:9" x14ac:dyDescent="0.25">
      <c r="A141" s="223"/>
      <c r="B141" s="223"/>
      <c r="C141" s="223"/>
      <c r="D141" s="223"/>
      <c r="E141" s="223"/>
      <c r="F141" s="223"/>
      <c r="G141" s="223"/>
      <c r="H141" s="223"/>
      <c r="I141" s="223"/>
    </row>
    <row r="142" spans="1:9" x14ac:dyDescent="0.25">
      <c r="A142" s="223"/>
      <c r="B142" s="223"/>
      <c r="C142" s="223"/>
      <c r="D142" s="223"/>
      <c r="E142" s="223"/>
      <c r="F142" s="223"/>
      <c r="G142" s="223"/>
      <c r="H142" s="223"/>
      <c r="I142" s="223"/>
    </row>
    <row r="143" spans="1:9" x14ac:dyDescent="0.25">
      <c r="A143" s="223"/>
      <c r="B143" s="223"/>
      <c r="C143" s="223"/>
      <c r="D143" s="223"/>
      <c r="E143" s="223"/>
      <c r="F143" s="223"/>
      <c r="G143" s="223"/>
      <c r="H143" s="223"/>
      <c r="I143" s="223"/>
    </row>
    <row r="144" spans="1:9" x14ac:dyDescent="0.25">
      <c r="A144" s="223"/>
      <c r="B144" s="223"/>
      <c r="C144" s="223"/>
      <c r="D144" s="223"/>
      <c r="E144" s="223"/>
      <c r="F144" s="223"/>
      <c r="G144" s="223"/>
      <c r="H144" s="223"/>
      <c r="I144" s="223"/>
    </row>
    <row r="145" spans="1:9" x14ac:dyDescent="0.25">
      <c r="A145" s="223"/>
      <c r="B145" s="223"/>
      <c r="C145" s="223"/>
      <c r="D145" s="223"/>
      <c r="E145" s="223"/>
      <c r="F145" s="223"/>
      <c r="G145" s="223"/>
      <c r="H145" s="223"/>
      <c r="I145" s="223"/>
    </row>
    <row r="146" spans="1:9" x14ac:dyDescent="0.25">
      <c r="A146" s="223"/>
      <c r="B146" s="223"/>
      <c r="C146" s="223"/>
      <c r="D146" s="223"/>
      <c r="E146" s="223"/>
      <c r="F146" s="223"/>
      <c r="G146" s="223"/>
      <c r="H146" s="223"/>
      <c r="I146" s="223"/>
    </row>
    <row r="147" spans="1:9" x14ac:dyDescent="0.25">
      <c r="A147" s="223"/>
      <c r="B147" s="223"/>
      <c r="C147" s="223"/>
      <c r="D147" s="223"/>
      <c r="E147" s="223"/>
      <c r="F147" s="223"/>
      <c r="G147" s="223"/>
      <c r="H147" s="223"/>
      <c r="I147" s="223"/>
    </row>
    <row r="148" spans="1:9" x14ac:dyDescent="0.25">
      <c r="A148" s="223"/>
      <c r="B148" s="223"/>
      <c r="C148" s="223"/>
      <c r="D148" s="223"/>
      <c r="E148" s="223"/>
      <c r="F148" s="223"/>
      <c r="G148" s="223"/>
      <c r="H148" s="223"/>
      <c r="I148" s="223"/>
    </row>
    <row r="149" spans="1:9" x14ac:dyDescent="0.25">
      <c r="A149" s="223"/>
      <c r="B149" s="223"/>
      <c r="C149" s="223"/>
      <c r="D149" s="223"/>
      <c r="E149" s="223"/>
      <c r="F149" s="223"/>
      <c r="G149" s="223"/>
      <c r="H149" s="223"/>
      <c r="I149" s="223"/>
    </row>
    <row r="150" spans="1:9" x14ac:dyDescent="0.25">
      <c r="A150" s="223"/>
      <c r="B150" s="223"/>
      <c r="C150" s="223"/>
      <c r="D150" s="223"/>
      <c r="E150" s="223"/>
      <c r="F150" s="223"/>
      <c r="G150" s="223"/>
      <c r="H150" s="223"/>
      <c r="I150" s="223"/>
    </row>
    <row r="151" spans="1:9" x14ac:dyDescent="0.25">
      <c r="A151" s="223"/>
      <c r="B151" s="223"/>
      <c r="C151" s="223"/>
      <c r="D151" s="223"/>
      <c r="E151" s="223"/>
      <c r="F151" s="223"/>
      <c r="G151" s="223"/>
      <c r="H151" s="223"/>
      <c r="I151" s="223"/>
    </row>
    <row r="152" spans="1:9" x14ac:dyDescent="0.25">
      <c r="A152" s="223"/>
      <c r="B152" s="223"/>
      <c r="C152" s="223"/>
      <c r="D152" s="223"/>
      <c r="E152" s="223"/>
      <c r="F152" s="223"/>
      <c r="G152" s="223"/>
      <c r="H152" s="223"/>
      <c r="I152" s="223"/>
    </row>
    <row r="153" spans="1:9" x14ac:dyDescent="0.25">
      <c r="A153" s="223"/>
      <c r="B153" s="223"/>
      <c r="C153" s="223"/>
      <c r="D153" s="223"/>
      <c r="E153" s="223"/>
      <c r="F153" s="223"/>
      <c r="G153" s="223"/>
      <c r="H153" s="223"/>
      <c r="I153" s="223"/>
    </row>
    <row r="154" spans="1:9" x14ac:dyDescent="0.25">
      <c r="A154" s="223"/>
      <c r="B154" s="223"/>
      <c r="C154" s="223"/>
      <c r="D154" s="223"/>
      <c r="E154" s="223"/>
      <c r="F154" s="223"/>
      <c r="G154" s="223"/>
      <c r="H154" s="223"/>
      <c r="I154" s="223"/>
    </row>
  </sheetData>
  <sortState ref="O8:O20">
    <sortCondition ref="O8"/>
  </sortState>
  <mergeCells count="18">
    <mergeCell ref="A64:G64"/>
    <mergeCell ref="A47:A49"/>
    <mergeCell ref="B47:B49"/>
    <mergeCell ref="C47:D48"/>
    <mergeCell ref="E47:F48"/>
    <mergeCell ref="H5:I6"/>
    <mergeCell ref="A3:J3"/>
    <mergeCell ref="A24:G24"/>
    <mergeCell ref="A43:G43"/>
    <mergeCell ref="A45:G45"/>
    <mergeCell ref="A26:A28"/>
    <mergeCell ref="B26:B28"/>
    <mergeCell ref="C26:D27"/>
    <mergeCell ref="E26:F27"/>
    <mergeCell ref="A5:A7"/>
    <mergeCell ref="C5:D6"/>
    <mergeCell ref="E5:F6"/>
    <mergeCell ref="G5:G6"/>
  </mergeCells>
  <hyperlinks>
    <hyperlink ref="A1" location="TOC!A1" display="TOC"/>
  </hyperlinks>
  <pageMargins left="0.70866141732283472" right="0.70866141732283472" top="0.74803149606299213" bottom="0.74803149606299213" header="0.31496062992125984" footer="0.31496062992125984"/>
  <pageSetup paperSize="9" orientation="landscape" r:id="rId1"/>
  <headerFooter>
    <oddHeader>&amp;C&amp;F</oddHeader>
    <oddFooter>&amp;C&amp;A
Page &amp;P of &amp;N</oddFooter>
  </headerFooter>
  <rowBreaks count="2" manualBreakCount="2">
    <brk id="23" max="16383" man="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F62"/>
  <sheetViews>
    <sheetView zoomScaleNormal="100" workbookViewId="0"/>
  </sheetViews>
  <sheetFormatPr defaultRowHeight="15" x14ac:dyDescent="0.25"/>
  <cols>
    <col min="1" max="2" width="15.7109375" customWidth="1"/>
    <col min="3" max="6" width="12.7109375" customWidth="1"/>
    <col min="7" max="32" width="9.140625" style="223"/>
  </cols>
  <sheetData>
    <row r="1" spans="1:9" s="223" customFormat="1" x14ac:dyDescent="0.25">
      <c r="A1" s="222" t="s">
        <v>74</v>
      </c>
    </row>
    <row r="2" spans="1:9" s="223" customFormat="1" x14ac:dyDescent="0.25"/>
    <row r="3" spans="1:9" s="223" customFormat="1" ht="43.5" customHeight="1" x14ac:dyDescent="0.25">
      <c r="A3" s="690" t="s">
        <v>583</v>
      </c>
      <c r="B3" s="690"/>
      <c r="C3" s="690"/>
      <c r="D3" s="690"/>
      <c r="E3" s="690"/>
      <c r="F3" s="690"/>
      <c r="G3" s="690"/>
      <c r="H3" s="690"/>
      <c r="I3" s="465"/>
    </row>
    <row r="4" spans="1:9" s="223" customFormat="1" x14ac:dyDescent="0.25">
      <c r="A4" s="465"/>
      <c r="B4" s="465"/>
      <c r="C4" s="465"/>
      <c r="D4" s="465"/>
      <c r="E4" s="465"/>
      <c r="F4" s="465"/>
      <c r="G4" s="465"/>
      <c r="H4" s="465"/>
      <c r="I4" s="465"/>
    </row>
    <row r="5" spans="1:9" ht="27" customHeight="1" x14ac:dyDescent="0.25">
      <c r="A5" s="756" t="s">
        <v>102</v>
      </c>
      <c r="B5" s="595" t="s">
        <v>154</v>
      </c>
      <c r="C5" s="754" t="s">
        <v>157</v>
      </c>
      <c r="D5" s="754"/>
      <c r="E5" s="754" t="s">
        <v>156</v>
      </c>
      <c r="F5" s="755"/>
      <c r="I5" s="567"/>
    </row>
    <row r="6" spans="1:9" x14ac:dyDescent="0.25">
      <c r="A6" s="758"/>
      <c r="B6" s="596" t="s">
        <v>8</v>
      </c>
      <c r="C6" s="596" t="s">
        <v>155</v>
      </c>
      <c r="D6" s="596" t="s">
        <v>75</v>
      </c>
      <c r="E6" s="596" t="s">
        <v>155</v>
      </c>
      <c r="F6" s="632" t="s">
        <v>75</v>
      </c>
    </row>
    <row r="7" spans="1:9" x14ac:dyDescent="0.25">
      <c r="A7" s="580" t="s">
        <v>12</v>
      </c>
      <c r="B7" s="582">
        <v>148</v>
      </c>
      <c r="C7" s="589">
        <v>148</v>
      </c>
      <c r="D7" s="586">
        <v>0.73337490000000005</v>
      </c>
      <c r="E7" s="589">
        <v>148</v>
      </c>
      <c r="F7" s="633">
        <v>0.6668115</v>
      </c>
      <c r="G7" s="465"/>
      <c r="H7" s="465"/>
      <c r="I7" s="565"/>
    </row>
    <row r="8" spans="1:9" x14ac:dyDescent="0.25">
      <c r="A8" s="580" t="s">
        <v>14</v>
      </c>
      <c r="B8" s="583">
        <v>108</v>
      </c>
      <c r="C8" s="590">
        <v>108</v>
      </c>
      <c r="D8" s="587">
        <v>0.74288480000000001</v>
      </c>
      <c r="E8" s="590">
        <v>108</v>
      </c>
      <c r="F8" s="634">
        <v>0.66338490000000006</v>
      </c>
    </row>
    <row r="9" spans="1:9" x14ac:dyDescent="0.25">
      <c r="A9" s="580" t="s">
        <v>16</v>
      </c>
      <c r="B9" s="583">
        <v>85</v>
      </c>
      <c r="C9" s="590">
        <v>83</v>
      </c>
      <c r="D9" s="587">
        <v>0.73519789999999996</v>
      </c>
      <c r="E9" s="590">
        <v>84</v>
      </c>
      <c r="F9" s="634">
        <v>0.62023810000000001</v>
      </c>
    </row>
    <row r="10" spans="1:9" x14ac:dyDescent="0.25">
      <c r="A10" s="580" t="s">
        <v>18</v>
      </c>
      <c r="B10" s="583">
        <v>86</v>
      </c>
      <c r="C10" s="590">
        <v>85</v>
      </c>
      <c r="D10" s="587">
        <v>0.70546379999999997</v>
      </c>
      <c r="E10" s="590">
        <v>85</v>
      </c>
      <c r="F10" s="634">
        <v>0.63124809999999998</v>
      </c>
    </row>
    <row r="11" spans="1:9" x14ac:dyDescent="0.25">
      <c r="A11" s="580" t="s">
        <v>19</v>
      </c>
      <c r="B11" s="584">
        <v>112</v>
      </c>
      <c r="C11" s="590">
        <v>112</v>
      </c>
      <c r="D11" s="587">
        <v>0.7941201</v>
      </c>
      <c r="E11" s="590">
        <v>112</v>
      </c>
      <c r="F11" s="634">
        <v>0.73826309999999995</v>
      </c>
    </row>
    <row r="12" spans="1:9" x14ac:dyDescent="0.25">
      <c r="A12" s="580" t="s">
        <v>20</v>
      </c>
      <c r="B12" s="583">
        <v>223</v>
      </c>
      <c r="C12" s="590">
        <v>222</v>
      </c>
      <c r="D12" s="587">
        <v>0.78928969999999998</v>
      </c>
      <c r="E12" s="590">
        <v>222</v>
      </c>
      <c r="F12" s="634">
        <v>0.75118359999999995</v>
      </c>
    </row>
    <row r="13" spans="1:9" x14ac:dyDescent="0.25">
      <c r="A13" s="580" t="s">
        <v>83</v>
      </c>
      <c r="B13" s="583">
        <v>110</v>
      </c>
      <c r="C13" s="590">
        <v>109</v>
      </c>
      <c r="D13" s="587">
        <v>0.79806500000000002</v>
      </c>
      <c r="E13" s="590">
        <v>109</v>
      </c>
      <c r="F13" s="634">
        <v>0.72538380000000002</v>
      </c>
    </row>
    <row r="14" spans="1:9" x14ac:dyDescent="0.25">
      <c r="A14" s="580" t="s">
        <v>22</v>
      </c>
      <c r="B14" s="583">
        <v>14</v>
      </c>
      <c r="C14" s="590">
        <v>14</v>
      </c>
      <c r="D14" s="587">
        <v>0.85714290000000004</v>
      </c>
      <c r="E14" s="590">
        <v>14</v>
      </c>
      <c r="F14" s="634">
        <v>0.78571429999999998</v>
      </c>
    </row>
    <row r="15" spans="1:9" x14ac:dyDescent="0.25">
      <c r="A15" s="580" t="s">
        <v>84</v>
      </c>
      <c r="B15" s="583">
        <v>149</v>
      </c>
      <c r="C15" s="590">
        <v>147</v>
      </c>
      <c r="D15" s="587">
        <v>0.78662129999999997</v>
      </c>
      <c r="E15" s="590">
        <v>147</v>
      </c>
      <c r="F15" s="634">
        <v>0.75034009999999995</v>
      </c>
    </row>
    <row r="16" spans="1:9" x14ac:dyDescent="0.25">
      <c r="A16" s="580" t="s">
        <v>85</v>
      </c>
      <c r="B16" s="583">
        <v>94</v>
      </c>
      <c r="C16" s="590">
        <v>94</v>
      </c>
      <c r="D16" s="587">
        <v>0.81963019999999998</v>
      </c>
      <c r="E16" s="590">
        <v>94</v>
      </c>
      <c r="F16" s="634">
        <v>0.68794330000000004</v>
      </c>
    </row>
    <row r="17" spans="1:8" x14ac:dyDescent="0.25">
      <c r="A17" s="580" t="s">
        <v>86</v>
      </c>
      <c r="B17" s="583">
        <v>47</v>
      </c>
      <c r="C17" s="590">
        <v>45</v>
      </c>
      <c r="D17" s="587">
        <v>0.72962959999999999</v>
      </c>
      <c r="E17" s="590">
        <v>45</v>
      </c>
      <c r="F17" s="634">
        <v>0.70185189999999997</v>
      </c>
    </row>
    <row r="18" spans="1:8" x14ac:dyDescent="0.25">
      <c r="A18" s="580" t="s">
        <v>87</v>
      </c>
      <c r="B18" s="583">
        <v>87</v>
      </c>
      <c r="C18" s="590">
        <v>87</v>
      </c>
      <c r="D18" s="587">
        <v>0.80814260000000004</v>
      </c>
      <c r="E18" s="590">
        <v>87</v>
      </c>
      <c r="F18" s="634">
        <v>0.72083589999999997</v>
      </c>
    </row>
    <row r="19" spans="1:8" x14ac:dyDescent="0.25">
      <c r="A19" s="102" t="s">
        <v>27</v>
      </c>
      <c r="B19" s="585">
        <v>76</v>
      </c>
      <c r="C19" s="591">
        <v>76</v>
      </c>
      <c r="D19" s="588">
        <v>0.73247180000000001</v>
      </c>
      <c r="E19" s="591">
        <v>76</v>
      </c>
      <c r="F19" s="635">
        <v>0.62069260000000004</v>
      </c>
    </row>
    <row r="20" spans="1:8" x14ac:dyDescent="0.25">
      <c r="A20" s="597" t="s">
        <v>94</v>
      </c>
      <c r="B20" s="598">
        <f>SUM(B7:B19)</f>
        <v>1339</v>
      </c>
      <c r="C20" s="599">
        <f>SUM(C7:C19)</f>
        <v>1330</v>
      </c>
      <c r="D20" s="600">
        <v>0.77022400000000002</v>
      </c>
      <c r="E20" s="599">
        <f>SUM(E7:E19)</f>
        <v>1331</v>
      </c>
      <c r="F20" s="636">
        <v>0.70025559999999998</v>
      </c>
    </row>
    <row r="21" spans="1:8" x14ac:dyDescent="0.25">
      <c r="A21" s="592" t="s">
        <v>158</v>
      </c>
      <c r="B21" s="592"/>
      <c r="C21" s="593" t="s">
        <v>507</v>
      </c>
      <c r="D21" s="594"/>
      <c r="E21" s="593" t="s">
        <v>508</v>
      </c>
      <c r="F21" s="637"/>
    </row>
    <row r="22" spans="1:8" s="223" customFormat="1" x14ac:dyDescent="0.25">
      <c r="A22" s="494" t="s">
        <v>546</v>
      </c>
      <c r="E22" s="565"/>
    </row>
    <row r="23" spans="1:8" s="223" customFormat="1" x14ac:dyDescent="0.25">
      <c r="H23" s="229"/>
    </row>
    <row r="24" spans="1:8" s="223" customFormat="1" x14ac:dyDescent="0.25"/>
    <row r="25" spans="1:8" s="223" customFormat="1" ht="39.75" customHeight="1" x14ac:dyDescent="0.25">
      <c r="A25" s="690" t="s">
        <v>582</v>
      </c>
      <c r="B25" s="690"/>
      <c r="C25" s="690"/>
      <c r="D25" s="690"/>
      <c r="E25" s="690"/>
      <c r="F25" s="690"/>
      <c r="G25" s="690"/>
      <c r="H25" s="690"/>
    </row>
    <row r="26" spans="1:8" s="223" customFormat="1" x14ac:dyDescent="0.25">
      <c r="A26" s="465"/>
      <c r="B26" s="465"/>
      <c r="C26" s="465"/>
      <c r="D26" s="465"/>
      <c r="E26" s="465"/>
      <c r="F26" s="465"/>
      <c r="G26" s="465"/>
      <c r="H26" s="465"/>
    </row>
    <row r="27" spans="1:8" ht="27.75" customHeight="1" x14ac:dyDescent="0.25">
      <c r="A27" s="756" t="s">
        <v>102</v>
      </c>
      <c r="B27" s="663" t="s">
        <v>154</v>
      </c>
      <c r="C27" s="754" t="s">
        <v>157</v>
      </c>
      <c r="D27" s="754"/>
      <c r="E27" s="754" t="s">
        <v>156</v>
      </c>
      <c r="F27" s="755"/>
    </row>
    <row r="28" spans="1:8" x14ac:dyDescent="0.25">
      <c r="A28" s="757"/>
      <c r="B28" s="662" t="s">
        <v>8</v>
      </c>
      <c r="C28" s="581" t="s">
        <v>155</v>
      </c>
      <c r="D28" s="581" t="s">
        <v>75</v>
      </c>
      <c r="E28" s="581" t="s">
        <v>155</v>
      </c>
      <c r="F28" s="638" t="s">
        <v>75</v>
      </c>
    </row>
    <row r="29" spans="1:8" x14ac:dyDescent="0.25">
      <c r="A29" s="101" t="s">
        <v>12</v>
      </c>
      <c r="B29" s="582">
        <v>31</v>
      </c>
      <c r="C29" s="589">
        <v>31</v>
      </c>
      <c r="D29" s="586">
        <v>0.66397850000000003</v>
      </c>
      <c r="E29" s="589">
        <v>31</v>
      </c>
      <c r="F29" s="633">
        <v>0.58064519999999997</v>
      </c>
      <c r="G29" s="465"/>
      <c r="H29" s="465"/>
    </row>
    <row r="30" spans="1:8" x14ac:dyDescent="0.25">
      <c r="A30" s="580" t="s">
        <v>14</v>
      </c>
      <c r="B30" s="583">
        <v>0</v>
      </c>
      <c r="C30" s="590">
        <v>0</v>
      </c>
      <c r="D30" s="587">
        <v>0</v>
      </c>
      <c r="E30" s="590">
        <v>0</v>
      </c>
      <c r="F30" s="634">
        <v>0</v>
      </c>
    </row>
    <row r="31" spans="1:8" x14ac:dyDescent="0.25">
      <c r="A31" s="580" t="s">
        <v>16</v>
      </c>
      <c r="B31" s="583">
        <v>5</v>
      </c>
      <c r="C31" s="590">
        <v>5</v>
      </c>
      <c r="D31" s="587">
        <v>0.61428570000000005</v>
      </c>
      <c r="E31" s="590">
        <v>5</v>
      </c>
      <c r="F31" s="634">
        <v>0.5</v>
      </c>
    </row>
    <row r="32" spans="1:8" x14ac:dyDescent="0.25">
      <c r="A32" s="580" t="s">
        <v>18</v>
      </c>
      <c r="B32" s="583">
        <v>8</v>
      </c>
      <c r="C32" s="590">
        <v>8</v>
      </c>
      <c r="D32" s="587">
        <v>0.56818179999999996</v>
      </c>
      <c r="E32" s="590">
        <v>8</v>
      </c>
      <c r="F32" s="634">
        <v>0.56818179999999996</v>
      </c>
    </row>
    <row r="33" spans="1:6" x14ac:dyDescent="0.25">
      <c r="A33" s="580" t="s">
        <v>19</v>
      </c>
      <c r="B33" s="583">
        <v>23</v>
      </c>
      <c r="C33" s="590">
        <v>21</v>
      </c>
      <c r="D33" s="587">
        <v>0.58994709999999995</v>
      </c>
      <c r="E33" s="590">
        <v>21</v>
      </c>
      <c r="F33" s="634">
        <v>0.56878309999999999</v>
      </c>
    </row>
    <row r="34" spans="1:6" x14ac:dyDescent="0.25">
      <c r="A34" s="580" t="s">
        <v>20</v>
      </c>
      <c r="B34" s="583">
        <v>64</v>
      </c>
      <c r="C34" s="590">
        <v>64</v>
      </c>
      <c r="D34" s="587">
        <v>0.87121210000000004</v>
      </c>
      <c r="E34" s="590">
        <v>64</v>
      </c>
      <c r="F34" s="634">
        <v>0.87121210000000004</v>
      </c>
    </row>
    <row r="35" spans="1:6" x14ac:dyDescent="0.25">
      <c r="A35" s="580" t="s">
        <v>83</v>
      </c>
      <c r="B35" s="583">
        <v>26</v>
      </c>
      <c r="C35" s="590">
        <v>26</v>
      </c>
      <c r="D35" s="587">
        <v>0.83638579999999996</v>
      </c>
      <c r="E35" s="590">
        <v>26</v>
      </c>
      <c r="F35" s="634">
        <v>0.73289899999999997</v>
      </c>
    </row>
    <row r="36" spans="1:6" x14ac:dyDescent="0.25">
      <c r="A36" s="580" t="s">
        <v>22</v>
      </c>
      <c r="B36" s="583">
        <v>8</v>
      </c>
      <c r="C36" s="590">
        <v>8</v>
      </c>
      <c r="D36" s="587">
        <v>1</v>
      </c>
      <c r="E36" s="590">
        <v>7</v>
      </c>
      <c r="F36" s="634">
        <v>1</v>
      </c>
    </row>
    <row r="37" spans="1:6" x14ac:dyDescent="0.25">
      <c r="A37" s="580" t="s">
        <v>84</v>
      </c>
      <c r="B37" s="583">
        <v>42</v>
      </c>
      <c r="C37" s="590">
        <v>41</v>
      </c>
      <c r="D37" s="587">
        <v>0.79049409999999998</v>
      </c>
      <c r="E37" s="590">
        <v>42</v>
      </c>
      <c r="F37" s="634">
        <v>0.759768</v>
      </c>
    </row>
    <row r="38" spans="1:6" x14ac:dyDescent="0.25">
      <c r="A38" s="580" t="s">
        <v>85</v>
      </c>
      <c r="B38" s="583">
        <v>28</v>
      </c>
      <c r="C38" s="590">
        <v>28</v>
      </c>
      <c r="D38" s="587">
        <v>0.67559519999999995</v>
      </c>
      <c r="E38" s="590">
        <v>28</v>
      </c>
      <c r="F38" s="634">
        <v>0.56845239999999997</v>
      </c>
    </row>
    <row r="39" spans="1:6" x14ac:dyDescent="0.25">
      <c r="A39" s="580" t="s">
        <v>86</v>
      </c>
      <c r="B39" s="584">
        <v>5</v>
      </c>
      <c r="C39" s="590">
        <v>5</v>
      </c>
      <c r="D39" s="587">
        <v>0.8</v>
      </c>
      <c r="E39" s="590">
        <v>5</v>
      </c>
      <c r="F39" s="634">
        <v>0.8</v>
      </c>
    </row>
    <row r="40" spans="1:6" x14ac:dyDescent="0.25">
      <c r="A40" s="580" t="s">
        <v>87</v>
      </c>
      <c r="B40" s="583">
        <v>15</v>
      </c>
      <c r="C40" s="590">
        <v>15</v>
      </c>
      <c r="D40" s="587">
        <v>0.84820510000000005</v>
      </c>
      <c r="E40" s="590">
        <v>15</v>
      </c>
      <c r="F40" s="634">
        <v>0.71948719999999999</v>
      </c>
    </row>
    <row r="41" spans="1:6" x14ac:dyDescent="0.25">
      <c r="A41" s="102" t="s">
        <v>27</v>
      </c>
      <c r="B41" s="585">
        <v>24</v>
      </c>
      <c r="C41" s="591">
        <v>24</v>
      </c>
      <c r="D41" s="588">
        <v>0.81309520000000002</v>
      </c>
      <c r="E41" s="591">
        <v>24</v>
      </c>
      <c r="F41" s="635">
        <v>0.7540675</v>
      </c>
    </row>
    <row r="42" spans="1:6" x14ac:dyDescent="0.25">
      <c r="A42" s="102" t="s">
        <v>94</v>
      </c>
      <c r="B42" s="585">
        <f>SUM(B29:B41)</f>
        <v>279</v>
      </c>
      <c r="C42" s="601">
        <f>SUM(C29:C41)</f>
        <v>276</v>
      </c>
      <c r="D42" s="588">
        <v>0.77411960000000002</v>
      </c>
      <c r="E42" s="601">
        <f>SUM(E29:E41)</f>
        <v>276</v>
      </c>
      <c r="F42" s="635">
        <v>0.70174130000000001</v>
      </c>
    </row>
    <row r="43" spans="1:6" s="223" customFormat="1" x14ac:dyDescent="0.25">
      <c r="A43" s="494" t="s">
        <v>546</v>
      </c>
      <c r="E43" s="565"/>
    </row>
    <row r="44" spans="1:6" s="223" customFormat="1" x14ac:dyDescent="0.25"/>
    <row r="45" spans="1:6" s="223" customFormat="1" x14ac:dyDescent="0.25"/>
    <row r="46" spans="1:6" s="223" customFormat="1" x14ac:dyDescent="0.25"/>
    <row r="47" spans="1:6" s="223" customFormat="1" x14ac:dyDescent="0.25"/>
    <row r="48" spans="1:6" s="223" customFormat="1" x14ac:dyDescent="0.25"/>
    <row r="49" s="223" customFormat="1" x14ac:dyDescent="0.25"/>
    <row r="50" s="223" customFormat="1" x14ac:dyDescent="0.25"/>
    <row r="51" s="223" customFormat="1" x14ac:dyDescent="0.25"/>
    <row r="52" s="223" customFormat="1" x14ac:dyDescent="0.25"/>
    <row r="53" s="223" customFormat="1" x14ac:dyDescent="0.25"/>
    <row r="54" s="223" customFormat="1" x14ac:dyDescent="0.25"/>
    <row r="55" s="223" customFormat="1" x14ac:dyDescent="0.25"/>
    <row r="56" s="223" customFormat="1" x14ac:dyDescent="0.25"/>
    <row r="57" s="223" customFormat="1" x14ac:dyDescent="0.25"/>
    <row r="58" s="223" customFormat="1" x14ac:dyDescent="0.25"/>
    <row r="59" s="223" customFormat="1" x14ac:dyDescent="0.25"/>
    <row r="60" s="223" customFormat="1" x14ac:dyDescent="0.25"/>
    <row r="61" s="223" customFormat="1" x14ac:dyDescent="0.25"/>
    <row r="62" s="223" customFormat="1" x14ac:dyDescent="0.25"/>
  </sheetData>
  <mergeCells count="8">
    <mergeCell ref="A3:H3"/>
    <mergeCell ref="A25:H25"/>
    <mergeCell ref="C5:D5"/>
    <mergeCell ref="E5:F5"/>
    <mergeCell ref="A27:A28"/>
    <mergeCell ref="C27:D27"/>
    <mergeCell ref="E27:F27"/>
    <mergeCell ref="A5:A6"/>
  </mergeCells>
  <hyperlinks>
    <hyperlink ref="A1" location="TOC!A1" display="TOC"/>
  </hyperlinks>
  <pageMargins left="0.70866141732283472" right="0.70866141732283472" top="0.74803149606299213" bottom="0.74803149606299213" header="0.31496062992125984" footer="0.31496062992125984"/>
  <pageSetup paperSize="9" orientation="landscape" r:id="rId1"/>
  <headerFooter>
    <oddHeader>&amp;C&amp;F</oddHeader>
    <oddFooter>&amp;C&amp;A
Page &amp;P of &amp;N</oddFooter>
  </headerFooter>
  <rowBreaks count="1" manualBreakCount="1">
    <brk id="23"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77"/>
  <sheetViews>
    <sheetView zoomScaleNormal="100" workbookViewId="0"/>
  </sheetViews>
  <sheetFormatPr defaultRowHeight="12" x14ac:dyDescent="0.2"/>
  <cols>
    <col min="1" max="2" width="15.7109375" style="37" customWidth="1"/>
    <col min="3" max="9" width="10.7109375" style="37" customWidth="1"/>
    <col min="10" max="11" width="15.7109375" style="37" customWidth="1"/>
    <col min="12" max="16384" width="9.140625" style="37"/>
  </cols>
  <sheetData>
    <row r="1" spans="1:24" s="247" customFormat="1" ht="15" x14ac:dyDescent="0.25">
      <c r="A1" s="222" t="s">
        <v>74</v>
      </c>
    </row>
    <row r="2" spans="1:24" s="247" customFormat="1" ht="15" x14ac:dyDescent="0.25">
      <c r="A2" s="222"/>
    </row>
    <row r="3" spans="1:24" s="223" customFormat="1" ht="13.5" customHeight="1" x14ac:dyDescent="0.25">
      <c r="A3" s="690" t="s">
        <v>587</v>
      </c>
      <c r="B3" s="690"/>
      <c r="C3" s="690"/>
      <c r="D3" s="690"/>
      <c r="E3" s="690"/>
      <c r="F3" s="690"/>
      <c r="G3" s="690"/>
      <c r="H3" s="690"/>
      <c r="I3" s="690"/>
      <c r="J3" s="690"/>
      <c r="K3" s="690"/>
      <c r="L3" s="316"/>
      <c r="M3" s="316"/>
      <c r="N3" s="316"/>
      <c r="P3" s="222"/>
    </row>
    <row r="4" spans="1:24" s="247" customFormat="1" ht="15" customHeight="1" x14ac:dyDescent="0.2">
      <c r="A4" s="690"/>
      <c r="B4" s="690"/>
      <c r="C4" s="690"/>
      <c r="D4" s="690"/>
      <c r="E4" s="690"/>
      <c r="F4" s="690"/>
      <c r="G4" s="690"/>
      <c r="H4" s="690"/>
      <c r="I4" s="690"/>
      <c r="J4" s="690"/>
      <c r="K4" s="690"/>
      <c r="L4" s="316"/>
      <c r="M4" s="316"/>
      <c r="N4" s="316"/>
    </row>
    <row r="5" spans="1:24" s="247" customFormat="1" x14ac:dyDescent="0.2">
      <c r="A5" s="329"/>
      <c r="B5" s="329"/>
      <c r="C5" s="329"/>
      <c r="D5" s="329"/>
      <c r="E5" s="329"/>
      <c r="F5" s="329"/>
      <c r="G5" s="329"/>
      <c r="H5" s="329"/>
      <c r="I5" s="329"/>
      <c r="J5" s="329"/>
      <c r="K5" s="343"/>
      <c r="M5" s="330"/>
    </row>
    <row r="6" spans="1:24" x14ac:dyDescent="0.2">
      <c r="A6" s="691" t="s">
        <v>88</v>
      </c>
      <c r="B6" s="55" t="s">
        <v>1</v>
      </c>
      <c r="C6" s="694" t="s">
        <v>40</v>
      </c>
      <c r="D6" s="694"/>
      <c r="E6" s="694" t="s">
        <v>4</v>
      </c>
      <c r="F6" s="694"/>
      <c r="G6" s="57" t="s">
        <v>5</v>
      </c>
      <c r="H6" s="694" t="s">
        <v>7</v>
      </c>
      <c r="I6" s="694"/>
      <c r="J6" s="701" t="s">
        <v>37</v>
      </c>
      <c r="K6" s="721" t="s">
        <v>552</v>
      </c>
      <c r="L6" s="247"/>
      <c r="M6" s="247"/>
      <c r="N6" s="247"/>
      <c r="O6" s="247"/>
      <c r="P6" s="247"/>
      <c r="Q6" s="247"/>
      <c r="R6" s="247"/>
      <c r="S6" s="247"/>
      <c r="T6" s="247"/>
      <c r="U6" s="247"/>
      <c r="V6" s="247"/>
      <c r="W6" s="247"/>
      <c r="X6" s="247"/>
    </row>
    <row r="7" spans="1:24" ht="15" x14ac:dyDescent="0.25">
      <c r="A7" s="692"/>
      <c r="B7" s="56" t="s">
        <v>373</v>
      </c>
      <c r="C7" s="695"/>
      <c r="D7" s="695"/>
      <c r="E7" s="695"/>
      <c r="F7" s="695"/>
      <c r="G7" s="58" t="s">
        <v>6</v>
      </c>
      <c r="H7" s="695"/>
      <c r="I7" s="695"/>
      <c r="J7" s="702"/>
      <c r="K7" s="722"/>
      <c r="L7" s="247"/>
      <c r="M7" s="223"/>
      <c r="N7" s="223"/>
      <c r="O7" s="223"/>
      <c r="P7" s="223"/>
      <c r="Q7" s="247"/>
      <c r="R7" s="247"/>
      <c r="S7" s="247"/>
      <c r="T7" s="247"/>
      <c r="U7" s="247"/>
      <c r="V7" s="247"/>
      <c r="W7" s="247"/>
      <c r="X7" s="247"/>
    </row>
    <row r="8" spans="1:24" ht="15" x14ac:dyDescent="0.25">
      <c r="A8" s="693"/>
      <c r="B8" s="7" t="s">
        <v>8</v>
      </c>
      <c r="C8" s="7" t="s">
        <v>9</v>
      </c>
      <c r="D8" s="7" t="s">
        <v>10</v>
      </c>
      <c r="E8" s="8" t="s">
        <v>9</v>
      </c>
      <c r="F8" s="8" t="s">
        <v>10</v>
      </c>
      <c r="G8" s="8" t="s">
        <v>10</v>
      </c>
      <c r="H8" s="8" t="s">
        <v>9</v>
      </c>
      <c r="I8" s="8" t="s">
        <v>10</v>
      </c>
      <c r="J8" s="703"/>
      <c r="K8" s="761"/>
      <c r="L8" s="247"/>
      <c r="M8" s="223"/>
      <c r="N8" s="223"/>
      <c r="O8" s="223"/>
      <c r="P8" s="223"/>
      <c r="Q8" s="247"/>
      <c r="R8" s="247"/>
      <c r="S8" s="247"/>
      <c r="T8" s="247"/>
      <c r="U8" s="247"/>
      <c r="V8" s="247"/>
      <c r="W8" s="247"/>
      <c r="X8" s="247"/>
    </row>
    <row r="9" spans="1:24" ht="15" x14ac:dyDescent="0.25">
      <c r="A9" s="170" t="s">
        <v>12</v>
      </c>
      <c r="B9" s="50">
        <f t="shared" ref="B9:B21" si="0">SUM(C9,E9,H9)</f>
        <v>20</v>
      </c>
      <c r="C9" s="50">
        <v>14</v>
      </c>
      <c r="D9" s="26">
        <f t="shared" ref="D9:D23" si="1">C9/B9</f>
        <v>0.7</v>
      </c>
      <c r="E9" s="50">
        <v>6</v>
      </c>
      <c r="F9" s="17">
        <f t="shared" ref="F9:F23" si="2">E9/B9</f>
        <v>0.3</v>
      </c>
      <c r="G9" s="10">
        <f>D9+F9</f>
        <v>1</v>
      </c>
      <c r="H9" s="50">
        <v>0</v>
      </c>
      <c r="I9" s="19">
        <f t="shared" ref="I9:I23" si="3">H9/B9</f>
        <v>0</v>
      </c>
      <c r="J9" s="19"/>
      <c r="K9" s="260"/>
      <c r="L9" s="247"/>
      <c r="M9" s="223"/>
      <c r="N9" s="223"/>
      <c r="O9" s="223"/>
      <c r="P9" s="223"/>
      <c r="Q9" s="247"/>
      <c r="R9" s="247"/>
      <c r="S9" s="247"/>
      <c r="T9" s="247"/>
      <c r="U9" s="247"/>
      <c r="V9" s="247"/>
      <c r="W9" s="247"/>
      <c r="X9" s="247"/>
    </row>
    <row r="10" spans="1:24" ht="15" x14ac:dyDescent="0.25">
      <c r="A10" s="170" t="s">
        <v>14</v>
      </c>
      <c r="B10" s="50">
        <f t="shared" si="0"/>
        <v>25</v>
      </c>
      <c r="C10" s="50">
        <v>10</v>
      </c>
      <c r="D10" s="26">
        <f t="shared" si="1"/>
        <v>0.4</v>
      </c>
      <c r="E10" s="50">
        <v>13</v>
      </c>
      <c r="F10" s="17">
        <f t="shared" si="2"/>
        <v>0.52</v>
      </c>
      <c r="G10" s="10">
        <f t="shared" ref="G10:G23" si="4">D10+F10</f>
        <v>0.92</v>
      </c>
      <c r="H10" s="50">
        <v>2</v>
      </c>
      <c r="I10" s="19">
        <f t="shared" si="3"/>
        <v>0.08</v>
      </c>
      <c r="J10" s="19"/>
      <c r="K10" s="260"/>
      <c r="L10" s="247"/>
      <c r="M10" s="223"/>
      <c r="N10" s="223"/>
      <c r="O10" s="223"/>
      <c r="P10" s="223"/>
      <c r="Q10" s="247"/>
      <c r="R10" s="247"/>
      <c r="S10" s="247"/>
      <c r="T10" s="247"/>
      <c r="U10" s="247"/>
      <c r="V10" s="247"/>
      <c r="W10" s="247"/>
      <c r="X10" s="247"/>
    </row>
    <row r="11" spans="1:24" ht="15" x14ac:dyDescent="0.25">
      <c r="A11" s="170" t="s">
        <v>16</v>
      </c>
      <c r="B11" s="50">
        <f t="shared" si="0"/>
        <v>31</v>
      </c>
      <c r="C11" s="50">
        <v>14</v>
      </c>
      <c r="D11" s="26">
        <f t="shared" si="1"/>
        <v>0.45161290322580644</v>
      </c>
      <c r="E11" s="50">
        <v>8</v>
      </c>
      <c r="F11" s="17">
        <f t="shared" si="2"/>
        <v>0.25806451612903225</v>
      </c>
      <c r="G11" s="10">
        <f t="shared" si="4"/>
        <v>0.70967741935483875</v>
      </c>
      <c r="H11" s="50">
        <v>9</v>
      </c>
      <c r="I11" s="19">
        <f t="shared" si="3"/>
        <v>0.29032258064516131</v>
      </c>
      <c r="J11" s="19"/>
      <c r="K11" s="260"/>
      <c r="L11" s="247"/>
      <c r="M11" s="223"/>
      <c r="N11" s="223"/>
      <c r="O11" s="223"/>
      <c r="P11" s="223"/>
      <c r="Q11" s="247"/>
      <c r="R11" s="247"/>
      <c r="S11" s="247"/>
      <c r="T11" s="247"/>
      <c r="U11" s="247"/>
      <c r="V11" s="247"/>
      <c r="W11" s="247"/>
      <c r="X11" s="247"/>
    </row>
    <row r="12" spans="1:24" ht="15" x14ac:dyDescent="0.25">
      <c r="A12" s="170" t="s">
        <v>18</v>
      </c>
      <c r="B12" s="50">
        <f t="shared" si="0"/>
        <v>41</v>
      </c>
      <c r="C12" s="50">
        <v>34</v>
      </c>
      <c r="D12" s="26">
        <f t="shared" si="1"/>
        <v>0.82926829268292679</v>
      </c>
      <c r="E12" s="50">
        <v>4</v>
      </c>
      <c r="F12" s="17">
        <f t="shared" si="2"/>
        <v>9.7560975609756101E-2</v>
      </c>
      <c r="G12" s="10">
        <f t="shared" si="4"/>
        <v>0.92682926829268286</v>
      </c>
      <c r="H12" s="50">
        <v>3</v>
      </c>
      <c r="I12" s="19">
        <f t="shared" si="3"/>
        <v>7.3170731707317069E-2</v>
      </c>
      <c r="J12" s="19"/>
      <c r="K12" s="260" t="s">
        <v>55</v>
      </c>
      <c r="L12" s="247"/>
      <c r="M12" s="223"/>
      <c r="N12" s="223"/>
      <c r="O12" s="223"/>
      <c r="P12" s="223"/>
      <c r="Q12" s="247"/>
      <c r="R12" s="247"/>
      <c r="S12" s="247"/>
      <c r="T12" s="247"/>
      <c r="U12" s="247"/>
      <c r="V12" s="247"/>
      <c r="W12" s="247"/>
      <c r="X12" s="247"/>
    </row>
    <row r="13" spans="1:24" ht="15" x14ac:dyDescent="0.25">
      <c r="A13" s="170" t="s">
        <v>19</v>
      </c>
      <c r="B13" s="50">
        <f t="shared" si="0"/>
        <v>42</v>
      </c>
      <c r="C13" s="50">
        <v>37</v>
      </c>
      <c r="D13" s="26">
        <f t="shared" si="1"/>
        <v>0.88095238095238093</v>
      </c>
      <c r="E13" s="50">
        <v>3</v>
      </c>
      <c r="F13" s="17">
        <f t="shared" si="2"/>
        <v>7.1428571428571425E-2</v>
      </c>
      <c r="G13" s="10">
        <f t="shared" si="4"/>
        <v>0.95238095238095233</v>
      </c>
      <c r="H13" s="50">
        <v>2</v>
      </c>
      <c r="I13" s="19">
        <f t="shared" si="3"/>
        <v>4.7619047619047616E-2</v>
      </c>
      <c r="J13" s="19"/>
      <c r="K13" s="260" t="s">
        <v>55</v>
      </c>
      <c r="L13" s="247"/>
      <c r="M13" s="223"/>
      <c r="N13" s="223"/>
      <c r="O13" s="223"/>
      <c r="P13" s="223"/>
      <c r="Q13" s="247"/>
      <c r="R13" s="247"/>
      <c r="S13" s="247"/>
      <c r="T13" s="247"/>
      <c r="U13" s="247"/>
      <c r="V13" s="247"/>
      <c r="W13" s="247"/>
      <c r="X13" s="247"/>
    </row>
    <row r="14" spans="1:24" ht="15" x14ac:dyDescent="0.25">
      <c r="A14" s="170" t="s">
        <v>20</v>
      </c>
      <c r="B14" s="50">
        <f t="shared" si="0"/>
        <v>61</v>
      </c>
      <c r="C14" s="50">
        <v>35</v>
      </c>
      <c r="D14" s="26">
        <f t="shared" si="1"/>
        <v>0.57377049180327866</v>
      </c>
      <c r="E14" s="50">
        <v>7</v>
      </c>
      <c r="F14" s="17">
        <f t="shared" si="2"/>
        <v>0.11475409836065574</v>
      </c>
      <c r="G14" s="10">
        <f t="shared" si="4"/>
        <v>0.68852459016393441</v>
      </c>
      <c r="H14" s="50">
        <v>19</v>
      </c>
      <c r="I14" s="19">
        <f t="shared" si="3"/>
        <v>0.31147540983606559</v>
      </c>
      <c r="J14" s="19"/>
      <c r="K14" s="260"/>
      <c r="L14" s="247"/>
      <c r="M14" s="223"/>
      <c r="N14" s="223"/>
      <c r="O14" s="223"/>
      <c r="P14" s="223"/>
      <c r="Q14" s="247"/>
      <c r="R14" s="247"/>
      <c r="S14" s="247"/>
      <c r="T14" s="247"/>
      <c r="U14" s="247"/>
      <c r="V14" s="247"/>
      <c r="W14" s="247"/>
      <c r="X14" s="247"/>
    </row>
    <row r="15" spans="1:24" ht="15" x14ac:dyDescent="0.25">
      <c r="A15" s="170" t="s">
        <v>83</v>
      </c>
      <c r="B15" s="50">
        <f t="shared" si="0"/>
        <v>39</v>
      </c>
      <c r="C15" s="50">
        <v>23</v>
      </c>
      <c r="D15" s="26">
        <f t="shared" si="1"/>
        <v>0.58974358974358976</v>
      </c>
      <c r="E15" s="50">
        <v>11</v>
      </c>
      <c r="F15" s="17">
        <f t="shared" si="2"/>
        <v>0.28205128205128205</v>
      </c>
      <c r="G15" s="10">
        <f t="shared" si="4"/>
        <v>0.87179487179487181</v>
      </c>
      <c r="H15" s="50">
        <v>5</v>
      </c>
      <c r="I15" s="19">
        <f t="shared" si="3"/>
        <v>0.12820512820512819</v>
      </c>
      <c r="J15" s="19"/>
      <c r="K15" s="260"/>
      <c r="L15" s="247"/>
      <c r="M15" s="223"/>
      <c r="N15" s="223"/>
      <c r="O15" s="223"/>
      <c r="P15" s="223"/>
      <c r="Q15" s="247"/>
      <c r="R15" s="247"/>
      <c r="S15" s="247"/>
      <c r="T15" s="247"/>
      <c r="U15" s="247"/>
      <c r="V15" s="247"/>
      <c r="W15" s="247"/>
      <c r="X15" s="247"/>
    </row>
    <row r="16" spans="1:24" ht="15" x14ac:dyDescent="0.25">
      <c r="A16" s="170" t="s">
        <v>22</v>
      </c>
      <c r="B16" s="50">
        <f t="shared" si="0"/>
        <v>64</v>
      </c>
      <c r="C16" s="50">
        <v>27</v>
      </c>
      <c r="D16" s="26">
        <f t="shared" si="1"/>
        <v>0.421875</v>
      </c>
      <c r="E16" s="50">
        <v>3</v>
      </c>
      <c r="F16" s="17">
        <f t="shared" si="2"/>
        <v>4.6875E-2</v>
      </c>
      <c r="G16" s="10">
        <f t="shared" si="4"/>
        <v>0.46875</v>
      </c>
      <c r="H16" s="50">
        <v>34</v>
      </c>
      <c r="I16" s="19">
        <f t="shared" si="3"/>
        <v>0.53125</v>
      </c>
      <c r="J16" s="19"/>
      <c r="K16" s="260"/>
      <c r="L16" s="247"/>
      <c r="M16" s="223"/>
      <c r="N16" s="223"/>
      <c r="O16" s="223"/>
      <c r="P16" s="223"/>
      <c r="Q16" s="247"/>
      <c r="R16" s="247"/>
      <c r="S16" s="247"/>
      <c r="T16" s="247"/>
      <c r="U16" s="247"/>
      <c r="V16" s="247"/>
      <c r="W16" s="247"/>
      <c r="X16" s="247"/>
    </row>
    <row r="17" spans="1:24" ht="15" x14ac:dyDescent="0.25">
      <c r="A17" s="170" t="s">
        <v>84</v>
      </c>
      <c r="B17" s="50">
        <f t="shared" si="0"/>
        <v>36</v>
      </c>
      <c r="C17" s="50">
        <v>18</v>
      </c>
      <c r="D17" s="26">
        <f t="shared" si="1"/>
        <v>0.5</v>
      </c>
      <c r="E17" s="50">
        <v>5</v>
      </c>
      <c r="F17" s="17">
        <f t="shared" si="2"/>
        <v>0.1388888888888889</v>
      </c>
      <c r="G17" s="10">
        <f t="shared" si="4"/>
        <v>0.63888888888888884</v>
      </c>
      <c r="H17" s="50">
        <v>13</v>
      </c>
      <c r="I17" s="19">
        <f t="shared" si="3"/>
        <v>0.3611111111111111</v>
      </c>
      <c r="J17" s="19"/>
      <c r="K17" s="260"/>
      <c r="L17" s="247"/>
      <c r="M17" s="223"/>
      <c r="N17" s="223"/>
      <c r="O17" s="223"/>
      <c r="P17" s="223"/>
      <c r="Q17" s="247"/>
      <c r="R17" s="247"/>
      <c r="S17" s="247"/>
      <c r="T17" s="247"/>
      <c r="U17" s="247"/>
      <c r="V17" s="247"/>
      <c r="W17" s="247"/>
      <c r="X17" s="247"/>
    </row>
    <row r="18" spans="1:24" ht="15" x14ac:dyDescent="0.25">
      <c r="A18" s="170" t="s">
        <v>85</v>
      </c>
      <c r="B18" s="50">
        <f t="shared" si="0"/>
        <v>20</v>
      </c>
      <c r="C18" s="50">
        <v>12</v>
      </c>
      <c r="D18" s="26">
        <f t="shared" si="1"/>
        <v>0.6</v>
      </c>
      <c r="E18" s="50">
        <v>3</v>
      </c>
      <c r="F18" s="17">
        <f t="shared" si="2"/>
        <v>0.15</v>
      </c>
      <c r="G18" s="10">
        <f t="shared" si="4"/>
        <v>0.75</v>
      </c>
      <c r="H18" s="50">
        <v>5</v>
      </c>
      <c r="I18" s="19">
        <f t="shared" si="3"/>
        <v>0.25</v>
      </c>
      <c r="J18" s="19"/>
      <c r="K18" s="260"/>
      <c r="L18" s="247"/>
      <c r="M18" s="223"/>
      <c r="N18" s="223"/>
      <c r="O18" s="223"/>
      <c r="P18" s="223"/>
      <c r="Q18" s="247"/>
      <c r="R18" s="247"/>
      <c r="S18" s="247"/>
      <c r="T18" s="247"/>
      <c r="U18" s="247"/>
      <c r="V18" s="247"/>
      <c r="W18" s="247"/>
      <c r="X18" s="247"/>
    </row>
    <row r="19" spans="1:24" ht="15" x14ac:dyDescent="0.25">
      <c r="A19" s="170" t="s">
        <v>86</v>
      </c>
      <c r="B19" s="50">
        <f t="shared" si="0"/>
        <v>40</v>
      </c>
      <c r="C19" s="50">
        <v>12</v>
      </c>
      <c r="D19" s="26">
        <f t="shared" si="1"/>
        <v>0.3</v>
      </c>
      <c r="E19" s="50">
        <v>2</v>
      </c>
      <c r="F19" s="17">
        <f t="shared" si="2"/>
        <v>0.05</v>
      </c>
      <c r="G19" s="10">
        <f t="shared" si="4"/>
        <v>0.35</v>
      </c>
      <c r="H19" s="50">
        <v>26</v>
      </c>
      <c r="I19" s="19">
        <f t="shared" si="3"/>
        <v>0.65</v>
      </c>
      <c r="J19" s="19"/>
      <c r="K19" s="260" t="s">
        <v>54</v>
      </c>
      <c r="L19" s="247"/>
      <c r="M19" s="223"/>
      <c r="N19" s="223"/>
      <c r="O19" s="223"/>
      <c r="P19" s="223"/>
      <c r="Q19" s="247"/>
      <c r="R19" s="247"/>
      <c r="S19" s="247"/>
      <c r="T19" s="247"/>
      <c r="U19" s="247"/>
      <c r="V19" s="247"/>
      <c r="W19" s="247"/>
      <c r="X19" s="247"/>
    </row>
    <row r="20" spans="1:24" ht="15" x14ac:dyDescent="0.25">
      <c r="A20" s="170" t="s">
        <v>87</v>
      </c>
      <c r="B20" s="50">
        <f t="shared" si="0"/>
        <v>51</v>
      </c>
      <c r="C20" s="50">
        <v>38</v>
      </c>
      <c r="D20" s="26">
        <f t="shared" si="1"/>
        <v>0.74509803921568629</v>
      </c>
      <c r="E20" s="50">
        <v>7</v>
      </c>
      <c r="F20" s="17">
        <f t="shared" si="2"/>
        <v>0.13725490196078433</v>
      </c>
      <c r="G20" s="10">
        <f t="shared" si="4"/>
        <v>0.88235294117647056</v>
      </c>
      <c r="H20" s="50">
        <v>6</v>
      </c>
      <c r="I20" s="19">
        <f t="shared" si="3"/>
        <v>0.11764705882352941</v>
      </c>
      <c r="J20" s="19" t="s">
        <v>33</v>
      </c>
      <c r="K20" s="260"/>
      <c r="L20" s="247"/>
      <c r="M20" s="223"/>
      <c r="N20" s="223"/>
      <c r="O20" s="223"/>
      <c r="P20" s="223"/>
      <c r="Q20" s="247"/>
      <c r="R20" s="247"/>
      <c r="S20" s="247"/>
      <c r="T20" s="247"/>
      <c r="U20" s="247"/>
      <c r="V20" s="247"/>
      <c r="W20" s="247"/>
      <c r="X20" s="247"/>
    </row>
    <row r="21" spans="1:24" ht="15" x14ac:dyDescent="0.25">
      <c r="A21" s="170" t="s">
        <v>27</v>
      </c>
      <c r="B21" s="50">
        <f t="shared" si="0"/>
        <v>19</v>
      </c>
      <c r="C21" s="50">
        <v>15</v>
      </c>
      <c r="D21" s="26">
        <f t="shared" si="1"/>
        <v>0.78947368421052633</v>
      </c>
      <c r="E21" s="50">
        <v>4</v>
      </c>
      <c r="F21" s="17">
        <f t="shared" si="2"/>
        <v>0.21052631578947367</v>
      </c>
      <c r="G21" s="10">
        <f t="shared" si="4"/>
        <v>1</v>
      </c>
      <c r="H21" s="50">
        <v>0</v>
      </c>
      <c r="I21" s="19">
        <f t="shared" si="3"/>
        <v>0</v>
      </c>
      <c r="J21" s="19"/>
      <c r="K21" s="260"/>
      <c r="L21" s="247"/>
      <c r="M21" s="230"/>
      <c r="N21" s="230"/>
      <c r="O21" s="230"/>
      <c r="P21" s="230"/>
      <c r="Q21" s="247"/>
      <c r="R21" s="247"/>
      <c r="S21" s="247"/>
      <c r="T21" s="247"/>
      <c r="U21" s="247"/>
      <c r="V21" s="247"/>
      <c r="W21" s="247"/>
      <c r="X21" s="247"/>
    </row>
    <row r="22" spans="1:24" s="116" customFormat="1" ht="15" x14ac:dyDescent="0.25">
      <c r="A22" s="317" t="s">
        <v>28</v>
      </c>
      <c r="B22" s="318">
        <f>SUM(B9:B21)</f>
        <v>489</v>
      </c>
      <c r="C22" s="318">
        <f>SUM(C9:C21)</f>
        <v>289</v>
      </c>
      <c r="D22" s="319">
        <f t="shared" si="1"/>
        <v>0.59100204498977504</v>
      </c>
      <c r="E22" s="318">
        <f>SUM(E9:E21)</f>
        <v>76</v>
      </c>
      <c r="F22" s="320">
        <f t="shared" si="2"/>
        <v>0.15541922290388549</v>
      </c>
      <c r="G22" s="321">
        <f t="shared" si="4"/>
        <v>0.74642126789366059</v>
      </c>
      <c r="H22" s="318">
        <f>SUM(H9:H21)</f>
        <v>124</v>
      </c>
      <c r="I22" s="322">
        <f t="shared" si="3"/>
        <v>0.25357873210633947</v>
      </c>
      <c r="J22" s="323"/>
      <c r="K22" s="324"/>
      <c r="L22" s="341"/>
      <c r="M22" s="342"/>
      <c r="N22" s="342"/>
      <c r="O22" s="342"/>
      <c r="P22" s="342"/>
      <c r="Q22" s="341"/>
      <c r="R22" s="341"/>
      <c r="S22" s="341"/>
      <c r="T22" s="341"/>
      <c r="U22" s="341"/>
      <c r="V22" s="341"/>
      <c r="W22" s="341"/>
      <c r="X22" s="341"/>
    </row>
    <row r="23" spans="1:24" s="116" customFormat="1" x14ac:dyDescent="0.2">
      <c r="A23" s="573" t="s">
        <v>375</v>
      </c>
      <c r="B23" s="577">
        <f>SUM(B22-B20)</f>
        <v>438</v>
      </c>
      <c r="C23" s="577">
        <f>SUM(C22-C20)</f>
        <v>251</v>
      </c>
      <c r="D23" s="578">
        <f t="shared" si="1"/>
        <v>0.5730593607305936</v>
      </c>
      <c r="E23" s="577">
        <f>SUM(E22-E20)</f>
        <v>69</v>
      </c>
      <c r="F23" s="576">
        <f t="shared" si="2"/>
        <v>0.15753424657534246</v>
      </c>
      <c r="G23" s="579">
        <f t="shared" si="4"/>
        <v>0.73059360730593603</v>
      </c>
      <c r="H23" s="577">
        <f>SUM(H22-H20)</f>
        <v>118</v>
      </c>
      <c r="I23" s="576">
        <f t="shared" si="3"/>
        <v>0.26940639269406391</v>
      </c>
      <c r="J23" s="325"/>
      <c r="K23" s="326"/>
      <c r="L23" s="341"/>
      <c r="M23" s="341"/>
      <c r="N23" s="341"/>
      <c r="O23" s="341"/>
      <c r="P23" s="341"/>
      <c r="Q23" s="341"/>
      <c r="R23" s="341"/>
      <c r="S23" s="341"/>
      <c r="T23" s="341"/>
      <c r="U23" s="341"/>
      <c r="V23" s="341"/>
      <c r="W23" s="341"/>
      <c r="X23" s="341"/>
    </row>
    <row r="24" spans="1:24" s="247" customFormat="1" x14ac:dyDescent="0.2">
      <c r="A24" s="760" t="s">
        <v>491</v>
      </c>
      <c r="B24" s="760"/>
      <c r="C24" s="760"/>
      <c r="D24" s="760"/>
      <c r="E24" s="760"/>
      <c r="F24" s="760"/>
      <c r="G24" s="760"/>
      <c r="H24" s="760"/>
      <c r="I24" s="760"/>
      <c r="J24" s="760"/>
      <c r="K24" s="760"/>
    </row>
    <row r="25" spans="1:24" s="247" customFormat="1" x14ac:dyDescent="0.2">
      <c r="A25" s="250" t="s">
        <v>374</v>
      </c>
      <c r="K25" s="251"/>
    </row>
    <row r="26" spans="1:24" s="247" customFormat="1" x14ac:dyDescent="0.2">
      <c r="A26" s="759" t="s">
        <v>376</v>
      </c>
      <c r="B26" s="759"/>
      <c r="C26" s="759"/>
      <c r="D26" s="759"/>
      <c r="E26" s="759"/>
      <c r="F26" s="759"/>
      <c r="G26" s="759"/>
      <c r="H26" s="759"/>
      <c r="I26" s="759"/>
      <c r="J26" s="759"/>
      <c r="K26" s="759"/>
    </row>
    <row r="27" spans="1:24" s="247" customFormat="1" x14ac:dyDescent="0.2">
      <c r="A27" s="498" t="s">
        <v>553</v>
      </c>
      <c r="B27" s="498"/>
      <c r="C27" s="498"/>
      <c r="D27" s="498"/>
      <c r="E27" s="498"/>
      <c r="F27" s="498"/>
      <c r="G27" s="498"/>
      <c r="H27" s="498"/>
      <c r="I27" s="498"/>
      <c r="J27" s="498"/>
      <c r="K27" s="498"/>
    </row>
    <row r="28" spans="1:24" s="247" customFormat="1" x14ac:dyDescent="0.2">
      <c r="A28" s="759" t="s">
        <v>52</v>
      </c>
      <c r="B28" s="759"/>
      <c r="C28" s="759"/>
      <c r="D28" s="759"/>
      <c r="E28" s="759"/>
      <c r="F28" s="759"/>
      <c r="G28" s="759"/>
      <c r="H28" s="759"/>
      <c r="I28" s="759"/>
      <c r="J28" s="759"/>
      <c r="K28" s="759"/>
    </row>
    <row r="29" spans="1:24" s="247" customFormat="1" x14ac:dyDescent="0.2">
      <c r="A29" s="250"/>
    </row>
    <row r="30" spans="1:24" s="223" customFormat="1" ht="15" customHeight="1" x14ac:dyDescent="0.25">
      <c r="A30" s="690" t="s">
        <v>588</v>
      </c>
      <c r="B30" s="690"/>
      <c r="C30" s="690"/>
      <c r="D30" s="690"/>
      <c r="E30" s="690"/>
      <c r="F30" s="690"/>
      <c r="G30" s="690"/>
      <c r="H30" s="690"/>
      <c r="I30" s="690"/>
      <c r="J30" s="690"/>
      <c r="K30" s="690"/>
      <c r="L30" s="316"/>
      <c r="M30" s="316"/>
      <c r="N30" s="316"/>
      <c r="P30" s="222"/>
    </row>
    <row r="31" spans="1:24" s="247" customFormat="1" ht="15" customHeight="1" x14ac:dyDescent="0.2">
      <c r="A31" s="690"/>
      <c r="B31" s="690"/>
      <c r="C31" s="690"/>
      <c r="D31" s="690"/>
      <c r="E31" s="690"/>
      <c r="F31" s="690"/>
      <c r="G31" s="690"/>
      <c r="H31" s="690"/>
      <c r="I31" s="690"/>
      <c r="J31" s="690"/>
      <c r="K31" s="690"/>
    </row>
    <row r="32" spans="1:24" s="247" customFormat="1" x14ac:dyDescent="0.2">
      <c r="A32" s="329"/>
      <c r="B32" s="329"/>
      <c r="C32" s="329"/>
      <c r="D32" s="329"/>
      <c r="E32" s="329"/>
      <c r="F32" s="329"/>
      <c r="G32" s="329"/>
      <c r="H32" s="329"/>
      <c r="I32" s="329"/>
      <c r="J32" s="331"/>
      <c r="K32" s="331"/>
      <c r="M32" s="330"/>
    </row>
    <row r="33" spans="1:20" ht="15" customHeight="1" x14ac:dyDescent="0.2">
      <c r="A33" s="691" t="s">
        <v>88</v>
      </c>
      <c r="B33" s="304" t="s">
        <v>1</v>
      </c>
      <c r="C33" s="694" t="s">
        <v>40</v>
      </c>
      <c r="D33" s="694"/>
      <c r="E33" s="694" t="s">
        <v>4</v>
      </c>
      <c r="F33" s="694"/>
      <c r="G33" s="302" t="s">
        <v>5</v>
      </c>
      <c r="H33" s="694" t="s">
        <v>7</v>
      </c>
      <c r="I33" s="721"/>
      <c r="J33" s="726"/>
      <c r="K33" s="338"/>
      <c r="L33" s="247"/>
      <c r="M33" s="247"/>
      <c r="N33" s="247"/>
      <c r="O33" s="247"/>
      <c r="P33" s="247"/>
      <c r="Q33" s="247"/>
      <c r="R33" s="247"/>
      <c r="S33" s="247"/>
      <c r="T33" s="247"/>
    </row>
    <row r="34" spans="1:20" ht="15" x14ac:dyDescent="0.25">
      <c r="A34" s="692"/>
      <c r="B34" s="306" t="s">
        <v>373</v>
      </c>
      <c r="C34" s="695"/>
      <c r="D34" s="695"/>
      <c r="E34" s="695"/>
      <c r="F34" s="695"/>
      <c r="G34" s="303" t="s">
        <v>6</v>
      </c>
      <c r="H34" s="695"/>
      <c r="I34" s="722"/>
      <c r="J34" s="726"/>
      <c r="K34" s="338"/>
      <c r="L34" s="223"/>
      <c r="M34" s="223"/>
      <c r="N34" s="223"/>
      <c r="O34" s="223"/>
      <c r="P34" s="223"/>
      <c r="Q34" s="247"/>
      <c r="R34" s="247"/>
      <c r="S34" s="247"/>
      <c r="T34" s="247"/>
    </row>
    <row r="35" spans="1:20" ht="15" x14ac:dyDescent="0.25">
      <c r="A35" s="693"/>
      <c r="B35" s="7" t="s">
        <v>8</v>
      </c>
      <c r="C35" s="7" t="s">
        <v>9</v>
      </c>
      <c r="D35" s="7" t="s">
        <v>10</v>
      </c>
      <c r="E35" s="8" t="s">
        <v>9</v>
      </c>
      <c r="F35" s="8" t="s">
        <v>10</v>
      </c>
      <c r="G35" s="8" t="s">
        <v>10</v>
      </c>
      <c r="H35" s="8" t="s">
        <v>9</v>
      </c>
      <c r="I35" s="261" t="s">
        <v>10</v>
      </c>
      <c r="J35" s="726"/>
      <c r="K35" s="338"/>
      <c r="L35" s="223"/>
      <c r="M35" s="223"/>
      <c r="N35" s="223"/>
      <c r="O35" s="223"/>
      <c r="P35" s="223"/>
      <c r="Q35" s="247"/>
      <c r="R35" s="247"/>
      <c r="S35" s="247"/>
      <c r="T35" s="247"/>
    </row>
    <row r="36" spans="1:20" ht="15" x14ac:dyDescent="0.25">
      <c r="A36" s="170" t="s">
        <v>12</v>
      </c>
      <c r="B36" s="50">
        <v>8</v>
      </c>
      <c r="C36" s="50">
        <v>3</v>
      </c>
      <c r="D36" s="26">
        <f t="shared" ref="D36:D49" si="5">C36/B36</f>
        <v>0.375</v>
      </c>
      <c r="E36" s="50">
        <v>4</v>
      </c>
      <c r="F36" s="17">
        <f t="shared" ref="F36:F49" si="6">E36/B36</f>
        <v>0.5</v>
      </c>
      <c r="G36" s="10">
        <f t="shared" ref="G36:G49" si="7">D36+F36</f>
        <v>0.875</v>
      </c>
      <c r="H36" s="50">
        <v>1</v>
      </c>
      <c r="I36" s="262">
        <f t="shared" ref="I36:I49" si="8">H36/B36</f>
        <v>0.125</v>
      </c>
      <c r="J36" s="336"/>
      <c r="K36" s="337"/>
      <c r="L36" s="223"/>
      <c r="M36" s="223"/>
      <c r="N36" s="223"/>
      <c r="O36" s="223"/>
      <c r="P36" s="223"/>
      <c r="Q36" s="247"/>
      <c r="R36" s="247"/>
      <c r="S36" s="247"/>
      <c r="T36" s="247"/>
    </row>
    <row r="37" spans="1:20" ht="15" x14ac:dyDescent="0.25">
      <c r="A37" s="170" t="s">
        <v>14</v>
      </c>
      <c r="B37" s="50">
        <v>14</v>
      </c>
      <c r="C37" s="50">
        <v>0</v>
      </c>
      <c r="D37" s="26">
        <f t="shared" si="5"/>
        <v>0</v>
      </c>
      <c r="E37" s="50">
        <v>14</v>
      </c>
      <c r="F37" s="17">
        <f t="shared" si="6"/>
        <v>1</v>
      </c>
      <c r="G37" s="10">
        <f t="shared" si="7"/>
        <v>1</v>
      </c>
      <c r="H37" s="50">
        <v>0</v>
      </c>
      <c r="I37" s="262">
        <f t="shared" si="8"/>
        <v>0</v>
      </c>
      <c r="J37" s="336"/>
      <c r="K37" s="337"/>
      <c r="L37" s="223"/>
      <c r="M37" s="223"/>
      <c r="N37" s="223"/>
      <c r="O37" s="223"/>
      <c r="P37" s="223"/>
      <c r="Q37" s="247"/>
      <c r="R37" s="247"/>
      <c r="S37" s="247"/>
      <c r="T37" s="247"/>
    </row>
    <row r="38" spans="1:20" ht="15" x14ac:dyDescent="0.25">
      <c r="A38" s="170" t="s">
        <v>16</v>
      </c>
      <c r="B38" s="50">
        <v>10</v>
      </c>
      <c r="C38" s="50">
        <v>0</v>
      </c>
      <c r="D38" s="26">
        <f t="shared" si="5"/>
        <v>0</v>
      </c>
      <c r="E38" s="50">
        <v>0</v>
      </c>
      <c r="F38" s="17">
        <f t="shared" si="6"/>
        <v>0</v>
      </c>
      <c r="G38" s="10">
        <f t="shared" si="7"/>
        <v>0</v>
      </c>
      <c r="H38" s="50">
        <v>10</v>
      </c>
      <c r="I38" s="262">
        <f t="shared" si="8"/>
        <v>1</v>
      </c>
      <c r="J38" s="336"/>
      <c r="K38" s="337"/>
      <c r="L38" s="223"/>
      <c r="M38" s="223"/>
      <c r="N38" s="223"/>
      <c r="O38" s="223"/>
      <c r="P38" s="223"/>
      <c r="Q38" s="247"/>
      <c r="R38" s="247"/>
      <c r="S38" s="247"/>
      <c r="T38" s="247"/>
    </row>
    <row r="39" spans="1:20" ht="15" x14ac:dyDescent="0.25">
      <c r="A39" s="170" t="s">
        <v>18</v>
      </c>
      <c r="B39" s="50">
        <v>12</v>
      </c>
      <c r="C39" s="50">
        <v>2</v>
      </c>
      <c r="D39" s="26">
        <f t="shared" si="5"/>
        <v>0.16666666666666666</v>
      </c>
      <c r="E39" s="50">
        <v>6</v>
      </c>
      <c r="F39" s="17">
        <f t="shared" si="6"/>
        <v>0.5</v>
      </c>
      <c r="G39" s="10">
        <f t="shared" si="7"/>
        <v>0.66666666666666663</v>
      </c>
      <c r="H39" s="50">
        <v>4</v>
      </c>
      <c r="I39" s="262">
        <f t="shared" si="8"/>
        <v>0.33333333333333331</v>
      </c>
      <c r="J39" s="336"/>
      <c r="K39" s="337"/>
      <c r="L39" s="223"/>
      <c r="M39" s="223"/>
      <c r="N39" s="223"/>
      <c r="O39" s="223"/>
      <c r="P39" s="223"/>
      <c r="Q39" s="247"/>
      <c r="R39" s="247"/>
      <c r="S39" s="247"/>
      <c r="T39" s="247"/>
    </row>
    <row r="40" spans="1:20" ht="15" x14ac:dyDescent="0.25">
      <c r="A40" s="170" t="s">
        <v>19</v>
      </c>
      <c r="B40" s="50">
        <v>14</v>
      </c>
      <c r="C40" s="50">
        <v>1</v>
      </c>
      <c r="D40" s="26">
        <f t="shared" si="5"/>
        <v>7.1428571428571425E-2</v>
      </c>
      <c r="E40" s="50">
        <v>0</v>
      </c>
      <c r="F40" s="17">
        <f t="shared" si="6"/>
        <v>0</v>
      </c>
      <c r="G40" s="10">
        <f t="shared" si="7"/>
        <v>7.1428571428571425E-2</v>
      </c>
      <c r="H40" s="50">
        <v>13</v>
      </c>
      <c r="I40" s="262">
        <f t="shared" si="8"/>
        <v>0.9285714285714286</v>
      </c>
      <c r="J40" s="336"/>
      <c r="K40" s="339"/>
      <c r="L40" s="223"/>
      <c r="M40" s="223"/>
      <c r="N40" s="223"/>
      <c r="O40" s="223"/>
      <c r="P40" s="223"/>
      <c r="Q40" s="247"/>
      <c r="R40" s="247"/>
      <c r="S40" s="247"/>
      <c r="T40" s="247"/>
    </row>
    <row r="41" spans="1:20" ht="15" x14ac:dyDescent="0.25">
      <c r="A41" s="170" t="s">
        <v>20</v>
      </c>
      <c r="B41" s="50">
        <v>15</v>
      </c>
      <c r="C41" s="50">
        <v>0</v>
      </c>
      <c r="D41" s="26">
        <f t="shared" si="5"/>
        <v>0</v>
      </c>
      <c r="E41" s="50">
        <v>0</v>
      </c>
      <c r="F41" s="17">
        <f t="shared" si="6"/>
        <v>0</v>
      </c>
      <c r="G41" s="10">
        <f t="shared" si="7"/>
        <v>0</v>
      </c>
      <c r="H41" s="50">
        <v>15</v>
      </c>
      <c r="I41" s="262">
        <f t="shared" si="8"/>
        <v>1</v>
      </c>
      <c r="J41" s="336"/>
      <c r="K41" s="337"/>
      <c r="L41" s="223"/>
      <c r="M41" s="223"/>
      <c r="N41" s="223"/>
      <c r="O41" s="223"/>
      <c r="P41" s="223"/>
      <c r="Q41" s="247"/>
      <c r="R41" s="247"/>
      <c r="S41" s="247"/>
      <c r="T41" s="247"/>
    </row>
    <row r="42" spans="1:20" ht="15" x14ac:dyDescent="0.25">
      <c r="A42" s="170" t="s">
        <v>83</v>
      </c>
      <c r="B42" s="50">
        <v>7</v>
      </c>
      <c r="C42" s="50">
        <v>0</v>
      </c>
      <c r="D42" s="26">
        <f t="shared" si="5"/>
        <v>0</v>
      </c>
      <c r="E42" s="50">
        <v>0</v>
      </c>
      <c r="F42" s="17">
        <f t="shared" si="6"/>
        <v>0</v>
      </c>
      <c r="G42" s="10">
        <f t="shared" si="7"/>
        <v>0</v>
      </c>
      <c r="H42" s="50">
        <v>7</v>
      </c>
      <c r="I42" s="262">
        <f t="shared" si="8"/>
        <v>1</v>
      </c>
      <c r="J42" s="336"/>
      <c r="K42" s="337"/>
      <c r="L42" s="223"/>
      <c r="M42" s="223"/>
      <c r="N42" s="223"/>
      <c r="O42" s="223"/>
      <c r="P42" s="223"/>
      <c r="Q42" s="247"/>
      <c r="R42" s="247"/>
      <c r="S42" s="247"/>
      <c r="T42" s="247"/>
    </row>
    <row r="43" spans="1:20" ht="15" x14ac:dyDescent="0.25">
      <c r="A43" s="170" t="s">
        <v>22</v>
      </c>
      <c r="B43" s="50">
        <v>16</v>
      </c>
      <c r="C43" s="50">
        <v>0</v>
      </c>
      <c r="D43" s="26">
        <f t="shared" si="5"/>
        <v>0</v>
      </c>
      <c r="E43" s="50">
        <v>1</v>
      </c>
      <c r="F43" s="17">
        <f t="shared" si="6"/>
        <v>6.25E-2</v>
      </c>
      <c r="G43" s="10">
        <f t="shared" si="7"/>
        <v>6.25E-2</v>
      </c>
      <c r="H43" s="50">
        <v>15</v>
      </c>
      <c r="I43" s="262">
        <f t="shared" si="8"/>
        <v>0.9375</v>
      </c>
      <c r="J43" s="336"/>
      <c r="K43" s="337"/>
      <c r="L43" s="223"/>
      <c r="M43" s="223"/>
      <c r="N43" s="223"/>
      <c r="O43" s="223"/>
      <c r="P43" s="223"/>
      <c r="Q43" s="247"/>
      <c r="R43" s="247"/>
      <c r="S43" s="247"/>
      <c r="T43" s="247"/>
    </row>
    <row r="44" spans="1:20" ht="15" x14ac:dyDescent="0.25">
      <c r="A44" s="170" t="s">
        <v>84</v>
      </c>
      <c r="B44" s="50">
        <v>14</v>
      </c>
      <c r="C44" s="50">
        <v>7</v>
      </c>
      <c r="D44" s="26">
        <f t="shared" si="5"/>
        <v>0.5</v>
      </c>
      <c r="E44" s="50">
        <v>1</v>
      </c>
      <c r="F44" s="17">
        <f t="shared" si="6"/>
        <v>7.1428571428571425E-2</v>
      </c>
      <c r="G44" s="10">
        <f t="shared" si="7"/>
        <v>0.5714285714285714</v>
      </c>
      <c r="H44" s="50">
        <v>6</v>
      </c>
      <c r="I44" s="262">
        <f t="shared" si="8"/>
        <v>0.42857142857142855</v>
      </c>
      <c r="J44" s="336"/>
      <c r="K44" s="337"/>
      <c r="L44" s="223"/>
      <c r="M44" s="223"/>
      <c r="N44" s="223"/>
      <c r="O44" s="223"/>
      <c r="P44" s="223"/>
      <c r="Q44" s="247"/>
      <c r="R44" s="247"/>
      <c r="S44" s="247"/>
      <c r="T44" s="247"/>
    </row>
    <row r="45" spans="1:20" ht="15" x14ac:dyDescent="0.25">
      <c r="A45" s="170" t="s">
        <v>85</v>
      </c>
      <c r="B45" s="50">
        <v>4</v>
      </c>
      <c r="C45" s="50">
        <v>3</v>
      </c>
      <c r="D45" s="26">
        <f t="shared" si="5"/>
        <v>0.75</v>
      </c>
      <c r="E45" s="50">
        <v>0</v>
      </c>
      <c r="F45" s="17">
        <f t="shared" si="6"/>
        <v>0</v>
      </c>
      <c r="G45" s="10">
        <f t="shared" si="7"/>
        <v>0.75</v>
      </c>
      <c r="H45" s="50">
        <v>1</v>
      </c>
      <c r="I45" s="262">
        <f t="shared" si="8"/>
        <v>0.25</v>
      </c>
      <c r="J45" s="336"/>
      <c r="K45" s="337"/>
      <c r="L45" s="223"/>
      <c r="M45" s="223"/>
      <c r="N45" s="223"/>
      <c r="O45" s="223"/>
      <c r="P45" s="223"/>
      <c r="Q45" s="247"/>
      <c r="R45" s="247"/>
      <c r="S45" s="247"/>
      <c r="T45" s="247"/>
    </row>
    <row r="46" spans="1:20" ht="15" x14ac:dyDescent="0.25">
      <c r="A46" s="170" t="s">
        <v>86</v>
      </c>
      <c r="B46" s="50">
        <v>15</v>
      </c>
      <c r="C46" s="50">
        <v>0</v>
      </c>
      <c r="D46" s="26">
        <f t="shared" si="5"/>
        <v>0</v>
      </c>
      <c r="E46" s="50">
        <v>0</v>
      </c>
      <c r="F46" s="17">
        <f t="shared" si="6"/>
        <v>0</v>
      </c>
      <c r="G46" s="10">
        <f t="shared" si="7"/>
        <v>0</v>
      </c>
      <c r="H46" s="50">
        <v>15</v>
      </c>
      <c r="I46" s="262">
        <f t="shared" si="8"/>
        <v>1</v>
      </c>
      <c r="J46" s="336"/>
      <c r="K46" s="340"/>
      <c r="L46" s="223"/>
      <c r="M46" s="223"/>
      <c r="N46" s="223"/>
      <c r="O46" s="223"/>
      <c r="P46" s="223"/>
      <c r="Q46" s="247"/>
      <c r="R46" s="247"/>
      <c r="S46" s="247"/>
      <c r="T46" s="247"/>
    </row>
    <row r="47" spans="1:20" ht="15" x14ac:dyDescent="0.25">
      <c r="A47" s="170" t="s">
        <v>87</v>
      </c>
      <c r="B47" s="50">
        <v>15</v>
      </c>
      <c r="C47" s="50">
        <v>0</v>
      </c>
      <c r="D47" s="26">
        <f t="shared" si="5"/>
        <v>0</v>
      </c>
      <c r="E47" s="50">
        <v>0</v>
      </c>
      <c r="F47" s="17">
        <f t="shared" si="6"/>
        <v>0</v>
      </c>
      <c r="G47" s="10">
        <f t="shared" si="7"/>
        <v>0</v>
      </c>
      <c r="H47" s="50">
        <v>15</v>
      </c>
      <c r="I47" s="262">
        <f t="shared" si="8"/>
        <v>1</v>
      </c>
      <c r="J47" s="336"/>
      <c r="K47" s="337"/>
      <c r="L47" s="223"/>
      <c r="M47" s="223"/>
      <c r="N47" s="223"/>
      <c r="O47" s="223"/>
      <c r="P47" s="223"/>
      <c r="Q47" s="247"/>
      <c r="R47" s="247"/>
      <c r="S47" s="247"/>
      <c r="T47" s="247"/>
    </row>
    <row r="48" spans="1:20" ht="15" x14ac:dyDescent="0.25">
      <c r="A48" s="170" t="s">
        <v>27</v>
      </c>
      <c r="B48" s="50">
        <v>6</v>
      </c>
      <c r="C48" s="50">
        <v>3</v>
      </c>
      <c r="D48" s="26">
        <f t="shared" si="5"/>
        <v>0.5</v>
      </c>
      <c r="E48" s="50">
        <v>0</v>
      </c>
      <c r="F48" s="17">
        <f t="shared" si="6"/>
        <v>0</v>
      </c>
      <c r="G48" s="10">
        <f t="shared" si="7"/>
        <v>0.5</v>
      </c>
      <c r="H48" s="50">
        <v>3</v>
      </c>
      <c r="I48" s="262">
        <f t="shared" si="8"/>
        <v>0.5</v>
      </c>
      <c r="J48" s="336"/>
      <c r="K48" s="337"/>
      <c r="L48" s="223"/>
      <c r="M48" s="223"/>
      <c r="N48" s="223"/>
      <c r="O48" s="223"/>
      <c r="P48" s="223"/>
      <c r="Q48" s="247"/>
      <c r="R48" s="247"/>
      <c r="S48" s="247"/>
      <c r="T48" s="247"/>
    </row>
    <row r="49" spans="1:20" ht="15" x14ac:dyDescent="0.25">
      <c r="A49" s="171" t="s">
        <v>28</v>
      </c>
      <c r="B49" s="2">
        <f>SUM(B36:B48)</f>
        <v>150</v>
      </c>
      <c r="C49" s="2">
        <f>SUM(C36:C48)</f>
        <v>19</v>
      </c>
      <c r="D49" s="20">
        <f t="shared" si="5"/>
        <v>0.12666666666666668</v>
      </c>
      <c r="E49" s="2">
        <f>SUM(E36:E48)</f>
        <v>26</v>
      </c>
      <c r="F49" s="21">
        <f t="shared" si="6"/>
        <v>0.17333333333333334</v>
      </c>
      <c r="G49" s="3">
        <f t="shared" si="7"/>
        <v>0.30000000000000004</v>
      </c>
      <c r="H49" s="2">
        <f>SUM(H36:H48)</f>
        <v>105</v>
      </c>
      <c r="I49" s="263">
        <f t="shared" si="8"/>
        <v>0.7</v>
      </c>
      <c r="J49" s="336"/>
      <c r="K49" s="337"/>
      <c r="L49" s="223"/>
      <c r="M49" s="223"/>
      <c r="N49" s="223"/>
      <c r="O49" s="223"/>
      <c r="P49" s="223"/>
      <c r="Q49" s="247"/>
      <c r="R49" s="247"/>
      <c r="S49" s="247"/>
      <c r="T49" s="247"/>
    </row>
    <row r="50" spans="1:20" s="247" customFormat="1" ht="15" x14ac:dyDescent="0.25">
      <c r="A50" s="759" t="s">
        <v>491</v>
      </c>
      <c r="B50" s="759"/>
      <c r="C50" s="759"/>
      <c r="D50" s="332"/>
      <c r="E50" s="333"/>
      <c r="F50" s="334"/>
      <c r="G50" s="335"/>
      <c r="H50" s="333"/>
      <c r="I50" s="336"/>
      <c r="J50" s="336"/>
      <c r="K50" s="337"/>
      <c r="L50" s="223"/>
      <c r="M50" s="230"/>
      <c r="N50" s="230"/>
      <c r="O50" s="230"/>
      <c r="P50" s="230"/>
    </row>
    <row r="51" spans="1:20" s="247" customFormat="1" x14ac:dyDescent="0.2">
      <c r="A51" s="250" t="s">
        <v>374</v>
      </c>
      <c r="K51" s="251"/>
    </row>
    <row r="52" spans="1:20" s="247" customFormat="1" x14ac:dyDescent="0.2">
      <c r="A52" s="250"/>
      <c r="K52" s="251"/>
    </row>
    <row r="53" spans="1:20" s="247" customFormat="1" x14ac:dyDescent="0.2">
      <c r="A53" s="250"/>
    </row>
    <row r="54" spans="1:20" s="247" customFormat="1" x14ac:dyDescent="0.2">
      <c r="A54" s="250"/>
    </row>
    <row r="55" spans="1:20" s="247" customFormat="1" x14ac:dyDescent="0.2">
      <c r="A55" s="250"/>
    </row>
    <row r="56" spans="1:20" s="247" customFormat="1" x14ac:dyDescent="0.2">
      <c r="A56" s="250"/>
    </row>
    <row r="57" spans="1:20" s="247" customFormat="1" x14ac:dyDescent="0.2"/>
    <row r="58" spans="1:20" s="247" customFormat="1" x14ac:dyDescent="0.2"/>
    <row r="59" spans="1:20" s="247" customFormat="1" x14ac:dyDescent="0.2"/>
    <row r="60" spans="1:20" s="247" customFormat="1" x14ac:dyDescent="0.2"/>
    <row r="61" spans="1:20" s="247" customFormat="1" x14ac:dyDescent="0.2"/>
    <row r="62" spans="1:20" s="247" customFormat="1" x14ac:dyDescent="0.2"/>
    <row r="63" spans="1:20" s="247" customFormat="1" x14ac:dyDescent="0.2"/>
    <row r="64" spans="1:20" s="247" customFormat="1" x14ac:dyDescent="0.2"/>
    <row r="65" s="247" customFormat="1" x14ac:dyDescent="0.2"/>
    <row r="66" s="247" customFormat="1" x14ac:dyDescent="0.2"/>
    <row r="67" s="247" customFormat="1" x14ac:dyDescent="0.2"/>
    <row r="68" s="247" customFormat="1" x14ac:dyDescent="0.2"/>
    <row r="69" s="247" customFormat="1" x14ac:dyDescent="0.2"/>
    <row r="70" s="247" customFormat="1" x14ac:dyDescent="0.2"/>
    <row r="71" s="247" customFormat="1" x14ac:dyDescent="0.2"/>
    <row r="72" s="247" customFormat="1" x14ac:dyDescent="0.2"/>
    <row r="73" s="247" customFormat="1" x14ac:dyDescent="0.2"/>
    <row r="74" s="247" customFormat="1" x14ac:dyDescent="0.2"/>
    <row r="75" s="247" customFormat="1" x14ac:dyDescent="0.2"/>
    <row r="76" s="247" customFormat="1" x14ac:dyDescent="0.2"/>
    <row r="77" s="247" customFormat="1" x14ac:dyDescent="0.2"/>
  </sheetData>
  <mergeCells count="17">
    <mergeCell ref="A50:C50"/>
    <mergeCell ref="A33:A35"/>
    <mergeCell ref="C33:D34"/>
    <mergeCell ref="E33:F34"/>
    <mergeCell ref="H33:I34"/>
    <mergeCell ref="J33:J35"/>
    <mergeCell ref="A26:K26"/>
    <mergeCell ref="A28:K28"/>
    <mergeCell ref="A3:K4"/>
    <mergeCell ref="A30:K31"/>
    <mergeCell ref="A24:K24"/>
    <mergeCell ref="A6:A8"/>
    <mergeCell ref="C6:D7"/>
    <mergeCell ref="E6:F7"/>
    <mergeCell ref="H6:I7"/>
    <mergeCell ref="J6:J8"/>
    <mergeCell ref="K6:K8"/>
  </mergeCells>
  <hyperlinks>
    <hyperlink ref="A1" location="TOC!A1" display="TOC"/>
  </hyperlinks>
  <pageMargins left="0.70866141732283472" right="0.70866141732283472" top="0.74803149606299213" bottom="0.74803149606299213" header="0.31496062992125984" footer="0.31496062992125984"/>
  <pageSetup paperSize="9" scale="94" orientation="landscape" r:id="rId1"/>
  <headerFooter>
    <oddHeader>&amp;C&amp;F</oddHeader>
    <oddFooter>&amp;C&amp;A
Page &amp;P of &amp;N</oddFooter>
  </headerFooter>
  <rowBreaks count="1" manualBreakCount="1">
    <brk id="29" max="1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S249"/>
  <sheetViews>
    <sheetView zoomScaleNormal="100" zoomScaleSheetLayoutView="55" workbookViewId="0"/>
  </sheetViews>
  <sheetFormatPr defaultRowHeight="15" x14ac:dyDescent="0.25"/>
  <cols>
    <col min="1" max="2" width="15.7109375" customWidth="1"/>
    <col min="3" max="8" width="10.7109375" customWidth="1"/>
    <col min="9" max="9" width="15.85546875" style="37" customWidth="1"/>
    <col min="10" max="10" width="15.85546875" customWidth="1"/>
    <col min="11" max="11" width="10" style="223" bestFit="1" customWidth="1"/>
    <col min="12" max="12" width="10" style="223" customWidth="1"/>
    <col min="13" max="13" width="15" style="248" customWidth="1"/>
    <col min="14" max="45" width="9.140625" style="223"/>
  </cols>
  <sheetData>
    <row r="1" spans="1:13" s="223" customFormat="1" x14ac:dyDescent="0.25">
      <c r="A1" s="222" t="s">
        <v>74</v>
      </c>
      <c r="I1" s="247"/>
      <c r="M1" s="248"/>
    </row>
    <row r="2" spans="1:13" s="223" customFormat="1" x14ac:dyDescent="0.25">
      <c r="I2" s="247"/>
    </row>
    <row r="3" spans="1:13" s="223" customFormat="1" x14ac:dyDescent="0.25">
      <c r="A3" s="690" t="s">
        <v>589</v>
      </c>
      <c r="B3" s="690"/>
      <c r="C3" s="690"/>
      <c r="D3" s="690"/>
      <c r="E3" s="690"/>
      <c r="F3" s="690"/>
      <c r="G3" s="690"/>
      <c r="H3" s="690"/>
      <c r="I3" s="690"/>
      <c r="J3" s="690"/>
      <c r="K3" s="690"/>
    </row>
    <row r="4" spans="1:13" s="223" customFormat="1" x14ac:dyDescent="0.25">
      <c r="A4" s="690"/>
      <c r="B4" s="690"/>
      <c r="C4" s="690"/>
      <c r="D4" s="690"/>
      <c r="E4" s="690"/>
      <c r="F4" s="690"/>
      <c r="G4" s="690"/>
      <c r="H4" s="690"/>
      <c r="I4" s="690"/>
      <c r="J4" s="690"/>
      <c r="K4" s="690"/>
    </row>
    <row r="5" spans="1:13" s="223" customFormat="1" x14ac:dyDescent="0.25">
      <c r="A5" s="305"/>
      <c r="B5" s="305"/>
      <c r="C5" s="305"/>
      <c r="D5" s="305"/>
      <c r="E5" s="305"/>
      <c r="F5" s="305"/>
      <c r="G5" s="305"/>
      <c r="H5" s="305"/>
      <c r="I5" s="348"/>
      <c r="J5" s="305"/>
      <c r="K5" s="305"/>
    </row>
    <row r="6" spans="1:13" ht="15" customHeight="1" x14ac:dyDescent="0.25">
      <c r="A6" s="718" t="s">
        <v>102</v>
      </c>
      <c r="B6" s="694" t="s">
        <v>153</v>
      </c>
      <c r="C6" s="691" t="s">
        <v>522</v>
      </c>
      <c r="D6" s="691"/>
      <c r="E6" s="691" t="s">
        <v>523</v>
      </c>
      <c r="F6" s="691"/>
      <c r="G6" s="691" t="s">
        <v>524</v>
      </c>
      <c r="H6" s="752"/>
      <c r="I6" s="701" t="s">
        <v>39</v>
      </c>
      <c r="J6" s="723" t="s">
        <v>554</v>
      </c>
    </row>
    <row r="7" spans="1:13" ht="24" customHeight="1" x14ac:dyDescent="0.25">
      <c r="A7" s="719"/>
      <c r="B7" s="695"/>
      <c r="C7" s="693"/>
      <c r="D7" s="693"/>
      <c r="E7" s="693"/>
      <c r="F7" s="693"/>
      <c r="G7" s="693"/>
      <c r="H7" s="753"/>
      <c r="I7" s="702"/>
      <c r="J7" s="724"/>
    </row>
    <row r="8" spans="1:13" x14ac:dyDescent="0.25">
      <c r="A8" s="720"/>
      <c r="B8" s="696"/>
      <c r="C8" s="66" t="s">
        <v>9</v>
      </c>
      <c r="D8" s="66" t="s">
        <v>10</v>
      </c>
      <c r="E8" s="66" t="s">
        <v>9</v>
      </c>
      <c r="F8" s="66" t="s">
        <v>10</v>
      </c>
      <c r="G8" s="66" t="s">
        <v>9</v>
      </c>
      <c r="H8" s="66" t="s">
        <v>10</v>
      </c>
      <c r="I8" s="703"/>
      <c r="J8" s="725"/>
      <c r="L8" s="251"/>
    </row>
    <row r="9" spans="1:13" x14ac:dyDescent="0.25">
      <c r="A9" s="167" t="s">
        <v>12</v>
      </c>
      <c r="B9" s="11">
        <f t="shared" ref="B9:B21" si="0">C9+E9+G9</f>
        <v>14</v>
      </c>
      <c r="C9" s="50">
        <v>6</v>
      </c>
      <c r="D9" s="31">
        <f t="shared" ref="D9:D23" si="1">C9/$B9</f>
        <v>0.42857142857142855</v>
      </c>
      <c r="E9" s="50">
        <v>4</v>
      </c>
      <c r="F9" s="44">
        <f t="shared" ref="F9:F23" si="2">E9/B9</f>
        <v>0.2857142857142857</v>
      </c>
      <c r="G9" s="50">
        <v>4</v>
      </c>
      <c r="H9" s="44">
        <f t="shared" ref="H9:H23" si="3">G9/B9</f>
        <v>0.2857142857142857</v>
      </c>
      <c r="I9" s="49"/>
      <c r="J9" s="346"/>
      <c r="L9" s="251"/>
    </row>
    <row r="10" spans="1:13" x14ac:dyDescent="0.25">
      <c r="A10" s="168" t="s">
        <v>14</v>
      </c>
      <c r="B10" s="11">
        <f t="shared" si="0"/>
        <v>10</v>
      </c>
      <c r="C10" s="50">
        <v>3</v>
      </c>
      <c r="D10" s="31">
        <f t="shared" si="1"/>
        <v>0.3</v>
      </c>
      <c r="E10" s="50">
        <v>4</v>
      </c>
      <c r="F10" s="44">
        <f t="shared" si="2"/>
        <v>0.4</v>
      </c>
      <c r="G10" s="50">
        <v>3</v>
      </c>
      <c r="H10" s="44">
        <f t="shared" si="3"/>
        <v>0.3</v>
      </c>
      <c r="I10" s="49"/>
      <c r="J10" s="346"/>
      <c r="L10" s="251"/>
    </row>
    <row r="11" spans="1:13" x14ac:dyDescent="0.25">
      <c r="A11" s="168" t="s">
        <v>16</v>
      </c>
      <c r="B11" s="11">
        <f t="shared" si="0"/>
        <v>14</v>
      </c>
      <c r="C11" s="50">
        <v>6</v>
      </c>
      <c r="D11" s="31">
        <f t="shared" si="1"/>
        <v>0.42857142857142855</v>
      </c>
      <c r="E11" s="50">
        <v>5</v>
      </c>
      <c r="F11" s="44">
        <f t="shared" si="2"/>
        <v>0.35714285714285715</v>
      </c>
      <c r="G11" s="50">
        <v>3</v>
      </c>
      <c r="H11" s="44">
        <f t="shared" si="3"/>
        <v>0.21428571428571427</v>
      </c>
      <c r="I11" s="49"/>
      <c r="J11" s="346"/>
      <c r="L11" s="251"/>
    </row>
    <row r="12" spans="1:13" x14ac:dyDescent="0.25">
      <c r="A12" s="168" t="s">
        <v>18</v>
      </c>
      <c r="B12" s="11">
        <f t="shared" si="0"/>
        <v>34</v>
      </c>
      <c r="C12" s="50">
        <v>11</v>
      </c>
      <c r="D12" s="31">
        <f t="shared" si="1"/>
        <v>0.3235294117647059</v>
      </c>
      <c r="E12" s="50">
        <v>13</v>
      </c>
      <c r="F12" s="44">
        <f t="shared" si="2"/>
        <v>0.38235294117647056</v>
      </c>
      <c r="G12" s="50">
        <v>10</v>
      </c>
      <c r="H12" s="44">
        <f t="shared" si="3"/>
        <v>0.29411764705882354</v>
      </c>
      <c r="I12" s="49"/>
      <c r="J12" s="346"/>
      <c r="L12" s="251"/>
    </row>
    <row r="13" spans="1:13" x14ac:dyDescent="0.25">
      <c r="A13" s="168" t="s">
        <v>97</v>
      </c>
      <c r="B13" s="11">
        <f t="shared" si="0"/>
        <v>37</v>
      </c>
      <c r="C13" s="50">
        <v>12</v>
      </c>
      <c r="D13" s="31">
        <f t="shared" si="1"/>
        <v>0.32432432432432434</v>
      </c>
      <c r="E13" s="50">
        <v>17</v>
      </c>
      <c r="F13" s="44">
        <f t="shared" si="2"/>
        <v>0.45945945945945948</v>
      </c>
      <c r="G13" s="50">
        <v>8</v>
      </c>
      <c r="H13" s="44">
        <f t="shared" si="3"/>
        <v>0.21621621621621623</v>
      </c>
      <c r="I13" s="49"/>
      <c r="J13" s="346"/>
      <c r="L13" s="251"/>
    </row>
    <row r="14" spans="1:13" x14ac:dyDescent="0.25">
      <c r="A14" s="168" t="s">
        <v>20</v>
      </c>
      <c r="B14" s="11">
        <f t="shared" si="0"/>
        <v>35</v>
      </c>
      <c r="C14" s="50">
        <v>12</v>
      </c>
      <c r="D14" s="31">
        <f t="shared" si="1"/>
        <v>0.34285714285714286</v>
      </c>
      <c r="E14" s="50">
        <v>15</v>
      </c>
      <c r="F14" s="44">
        <f t="shared" si="2"/>
        <v>0.42857142857142855</v>
      </c>
      <c r="G14" s="50">
        <v>8</v>
      </c>
      <c r="H14" s="44">
        <f t="shared" si="3"/>
        <v>0.22857142857142856</v>
      </c>
      <c r="I14" s="49"/>
      <c r="J14" s="346"/>
      <c r="L14" s="251"/>
    </row>
    <row r="15" spans="1:13" x14ac:dyDescent="0.25">
      <c r="A15" s="168" t="s">
        <v>83</v>
      </c>
      <c r="B15" s="11">
        <f t="shared" si="0"/>
        <v>23</v>
      </c>
      <c r="C15" s="50">
        <v>7</v>
      </c>
      <c r="D15" s="31">
        <f t="shared" si="1"/>
        <v>0.30434782608695654</v>
      </c>
      <c r="E15" s="50">
        <v>12</v>
      </c>
      <c r="F15" s="44">
        <f t="shared" si="2"/>
        <v>0.52173913043478259</v>
      </c>
      <c r="G15" s="50">
        <v>4</v>
      </c>
      <c r="H15" s="44">
        <f t="shared" si="3"/>
        <v>0.17391304347826086</v>
      </c>
      <c r="I15" s="49"/>
      <c r="J15" s="346"/>
      <c r="L15" s="251"/>
    </row>
    <row r="16" spans="1:13" x14ac:dyDescent="0.25">
      <c r="A16" s="168" t="s">
        <v>22</v>
      </c>
      <c r="B16" s="11">
        <f t="shared" si="0"/>
        <v>27</v>
      </c>
      <c r="C16" s="50">
        <v>16</v>
      </c>
      <c r="D16" s="31">
        <f t="shared" si="1"/>
        <v>0.59259259259259256</v>
      </c>
      <c r="E16" s="50">
        <v>8</v>
      </c>
      <c r="F16" s="44">
        <f t="shared" si="2"/>
        <v>0.29629629629629628</v>
      </c>
      <c r="G16" s="50">
        <v>3</v>
      </c>
      <c r="H16" s="44">
        <f t="shared" si="3"/>
        <v>0.1111111111111111</v>
      </c>
      <c r="I16" s="49"/>
      <c r="J16" s="346"/>
      <c r="L16" s="251"/>
    </row>
    <row r="17" spans="1:45" x14ac:dyDescent="0.25">
      <c r="A17" s="111" t="s">
        <v>84</v>
      </c>
      <c r="B17" s="11">
        <f t="shared" si="0"/>
        <v>18</v>
      </c>
      <c r="C17" s="50">
        <v>8</v>
      </c>
      <c r="D17" s="31">
        <f t="shared" si="1"/>
        <v>0.44444444444444442</v>
      </c>
      <c r="E17" s="50">
        <v>3</v>
      </c>
      <c r="F17" s="44">
        <f t="shared" si="2"/>
        <v>0.16666666666666666</v>
      </c>
      <c r="G17" s="50">
        <v>7</v>
      </c>
      <c r="H17" s="44">
        <f t="shared" si="3"/>
        <v>0.3888888888888889</v>
      </c>
      <c r="I17" s="49"/>
      <c r="J17" s="346"/>
      <c r="L17" s="251"/>
    </row>
    <row r="18" spans="1:45" x14ac:dyDescent="0.25">
      <c r="A18" s="168" t="s">
        <v>85</v>
      </c>
      <c r="B18" s="11">
        <f t="shared" si="0"/>
        <v>12</v>
      </c>
      <c r="C18" s="50">
        <v>2</v>
      </c>
      <c r="D18" s="31">
        <f t="shared" si="1"/>
        <v>0.16666666666666666</v>
      </c>
      <c r="E18" s="50">
        <v>7</v>
      </c>
      <c r="F18" s="44">
        <f t="shared" si="2"/>
        <v>0.58333333333333337</v>
      </c>
      <c r="G18" s="50">
        <v>3</v>
      </c>
      <c r="H18" s="44">
        <f t="shared" si="3"/>
        <v>0.25</v>
      </c>
      <c r="I18" s="49"/>
      <c r="J18" s="346"/>
      <c r="L18" s="251"/>
    </row>
    <row r="19" spans="1:45" x14ac:dyDescent="0.25">
      <c r="A19" s="168" t="s">
        <v>86</v>
      </c>
      <c r="B19" s="11">
        <f t="shared" si="0"/>
        <v>12</v>
      </c>
      <c r="C19" s="50">
        <v>4</v>
      </c>
      <c r="D19" s="31">
        <f t="shared" si="1"/>
        <v>0.33333333333333331</v>
      </c>
      <c r="E19" s="50">
        <v>4</v>
      </c>
      <c r="F19" s="44">
        <f t="shared" si="2"/>
        <v>0.33333333333333331</v>
      </c>
      <c r="G19" s="50">
        <v>4</v>
      </c>
      <c r="H19" s="44">
        <f t="shared" si="3"/>
        <v>0.33333333333333331</v>
      </c>
      <c r="I19" s="49" t="s">
        <v>33</v>
      </c>
      <c r="J19" s="346"/>
      <c r="L19" s="251"/>
    </row>
    <row r="20" spans="1:45" x14ac:dyDescent="0.25">
      <c r="A20" s="168" t="s">
        <v>96</v>
      </c>
      <c r="B20" s="11">
        <f t="shared" si="0"/>
        <v>38</v>
      </c>
      <c r="C20" s="50">
        <v>22</v>
      </c>
      <c r="D20" s="31">
        <f t="shared" si="1"/>
        <v>0.57894736842105265</v>
      </c>
      <c r="E20" s="50">
        <v>9</v>
      </c>
      <c r="F20" s="44">
        <f t="shared" si="2"/>
        <v>0.23684210526315788</v>
      </c>
      <c r="G20" s="50">
        <v>7</v>
      </c>
      <c r="H20" s="44">
        <f t="shared" si="3"/>
        <v>0.18421052631578946</v>
      </c>
      <c r="I20" s="49" t="s">
        <v>33</v>
      </c>
      <c r="J20" s="346"/>
      <c r="L20" s="251"/>
    </row>
    <row r="21" spans="1:45" x14ac:dyDescent="0.25">
      <c r="A21" s="168" t="s">
        <v>95</v>
      </c>
      <c r="B21" s="11">
        <f t="shared" si="0"/>
        <v>15</v>
      </c>
      <c r="C21" s="50">
        <v>2</v>
      </c>
      <c r="D21" s="31">
        <f t="shared" si="1"/>
        <v>0.13333333333333333</v>
      </c>
      <c r="E21" s="50">
        <v>5</v>
      </c>
      <c r="F21" s="44">
        <f t="shared" si="2"/>
        <v>0.33333333333333331</v>
      </c>
      <c r="G21" s="50">
        <v>8</v>
      </c>
      <c r="H21" s="44">
        <f t="shared" si="3"/>
        <v>0.53333333333333333</v>
      </c>
      <c r="I21" s="49"/>
      <c r="J21" s="346"/>
      <c r="L21" s="251"/>
    </row>
    <row r="22" spans="1:45" x14ac:dyDescent="0.25">
      <c r="A22" s="345" t="s">
        <v>28</v>
      </c>
      <c r="B22" s="2">
        <f>SUM(B9:B21)</f>
        <v>289</v>
      </c>
      <c r="C22" s="2">
        <f>SUM(C9:C21)</f>
        <v>111</v>
      </c>
      <c r="D22" s="21">
        <f t="shared" si="1"/>
        <v>0.38408304498269896</v>
      </c>
      <c r="E22" s="2">
        <f>SUM(E9:E21)</f>
        <v>106</v>
      </c>
      <c r="F22" s="21">
        <f t="shared" si="2"/>
        <v>0.36678200692041524</v>
      </c>
      <c r="G22" s="2">
        <f>SUM(G9:G21)</f>
        <v>72</v>
      </c>
      <c r="H22" s="21">
        <f t="shared" si="3"/>
        <v>0.2491349480968858</v>
      </c>
      <c r="I22" s="49"/>
      <c r="J22" s="346"/>
      <c r="L22" s="351"/>
    </row>
    <row r="23" spans="1:45" s="68" customFormat="1" x14ac:dyDescent="0.25">
      <c r="A23" s="573" t="s">
        <v>35</v>
      </c>
      <c r="B23" s="574">
        <f>B22-B20-B19</f>
        <v>239</v>
      </c>
      <c r="C23" s="574">
        <f>C22-C20-C19</f>
        <v>85</v>
      </c>
      <c r="D23" s="575">
        <f t="shared" si="1"/>
        <v>0.35564853556485354</v>
      </c>
      <c r="E23" s="574">
        <f>E22-E20-E19</f>
        <v>93</v>
      </c>
      <c r="F23" s="576">
        <f t="shared" si="2"/>
        <v>0.38912133891213391</v>
      </c>
      <c r="G23" s="574">
        <f>G22-G20-G19</f>
        <v>61</v>
      </c>
      <c r="H23" s="576">
        <f t="shared" si="3"/>
        <v>0.25523012552301255</v>
      </c>
      <c r="I23" s="98"/>
      <c r="J23" s="347"/>
      <c r="K23" s="349"/>
      <c r="L23" s="352"/>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row>
    <row r="24" spans="1:45" s="223" customFormat="1" x14ac:dyDescent="0.25">
      <c r="A24" s="760" t="s">
        <v>546</v>
      </c>
      <c r="B24" s="760"/>
      <c r="C24" s="760"/>
      <c r="D24" s="760"/>
      <c r="E24" s="760"/>
      <c r="F24" s="760"/>
      <c r="G24" s="760"/>
      <c r="H24" s="760"/>
      <c r="I24" s="760"/>
      <c r="J24" s="760"/>
    </row>
    <row r="25" spans="1:45" s="223" customFormat="1" ht="27" customHeight="1" x14ac:dyDescent="0.25">
      <c r="A25" s="732" t="s">
        <v>378</v>
      </c>
      <c r="B25" s="732"/>
      <c r="C25" s="732"/>
      <c r="D25" s="732"/>
      <c r="E25" s="732"/>
      <c r="F25" s="732"/>
      <c r="G25" s="732"/>
      <c r="H25" s="732"/>
      <c r="I25" s="732"/>
      <c r="J25" s="732"/>
    </row>
    <row r="26" spans="1:45" s="223" customFormat="1" x14ac:dyDescent="0.25">
      <c r="A26" s="759" t="s">
        <v>52</v>
      </c>
      <c r="B26" s="759"/>
      <c r="C26" s="759"/>
      <c r="D26" s="759"/>
      <c r="E26" s="759"/>
      <c r="F26" s="759"/>
      <c r="G26" s="759"/>
      <c r="H26" s="759"/>
      <c r="I26" s="759"/>
      <c r="J26" s="759"/>
      <c r="M26" s="248"/>
    </row>
    <row r="27" spans="1:45" s="223" customFormat="1" ht="15" customHeight="1" x14ac:dyDescent="0.25">
      <c r="I27" s="247"/>
      <c r="M27" s="248"/>
    </row>
    <row r="28" spans="1:45" s="223" customFormat="1" ht="15" customHeight="1" x14ac:dyDescent="0.25">
      <c r="A28" s="248"/>
      <c r="M28" s="248"/>
    </row>
    <row r="29" spans="1:45" s="223" customFormat="1" x14ac:dyDescent="0.25">
      <c r="A29" s="690" t="s">
        <v>590</v>
      </c>
      <c r="B29" s="690"/>
      <c r="C29" s="690"/>
      <c r="D29" s="690"/>
      <c r="E29" s="690"/>
      <c r="F29" s="690"/>
      <c r="G29" s="690"/>
      <c r="H29" s="690"/>
      <c r="I29" s="690"/>
      <c r="J29" s="690"/>
      <c r="K29" s="690"/>
      <c r="M29" s="248"/>
    </row>
    <row r="30" spans="1:45" ht="15" customHeight="1" x14ac:dyDescent="0.25">
      <c r="A30" s="223"/>
      <c r="B30" s="223"/>
      <c r="C30" s="223"/>
      <c r="D30" s="223"/>
      <c r="E30" s="223"/>
      <c r="F30" s="223"/>
      <c r="G30" s="223"/>
      <c r="H30" s="223"/>
      <c r="I30" s="223"/>
      <c r="J30" s="223"/>
    </row>
    <row r="31" spans="1:45" ht="23.25" customHeight="1" x14ac:dyDescent="0.25">
      <c r="A31" s="223"/>
      <c r="B31" s="223"/>
      <c r="C31" s="223"/>
      <c r="D31" s="223"/>
      <c r="E31" s="223"/>
      <c r="F31" s="223"/>
      <c r="G31" s="223"/>
      <c r="H31" s="223"/>
      <c r="I31" s="223"/>
      <c r="J31" s="223"/>
    </row>
    <row r="32" spans="1:45" x14ac:dyDescent="0.25">
      <c r="A32" s="223"/>
      <c r="B32" s="223"/>
      <c r="C32" s="223"/>
      <c r="D32" s="223"/>
      <c r="E32" s="223"/>
      <c r="F32" s="223"/>
      <c r="G32" s="223"/>
      <c r="H32" s="223"/>
      <c r="I32" s="223"/>
      <c r="J32" s="223"/>
      <c r="M32" s="223"/>
    </row>
    <row r="33" spans="1:14" x14ac:dyDescent="0.25">
      <c r="A33" s="223"/>
      <c r="B33" s="223"/>
      <c r="C33" s="223"/>
      <c r="D33" s="223"/>
      <c r="E33" s="223"/>
      <c r="F33" s="223"/>
      <c r="G33" s="223"/>
      <c r="H33" s="223"/>
      <c r="I33" s="223"/>
      <c r="J33" s="223"/>
      <c r="M33" s="223"/>
    </row>
    <row r="34" spans="1:14" x14ac:dyDescent="0.25">
      <c r="A34" s="223"/>
      <c r="B34" s="223"/>
      <c r="C34" s="223"/>
      <c r="D34" s="223"/>
      <c r="E34" s="223"/>
      <c r="F34" s="223"/>
      <c r="G34" s="223"/>
      <c r="H34" s="223"/>
      <c r="I34" s="223"/>
      <c r="J34" s="223"/>
      <c r="M34" s="223"/>
    </row>
    <row r="35" spans="1:14" x14ac:dyDescent="0.25">
      <c r="A35" s="223"/>
      <c r="B35" s="223"/>
      <c r="C35" s="223"/>
      <c r="D35" s="223"/>
      <c r="E35" s="223"/>
      <c r="F35" s="223"/>
      <c r="G35" s="223"/>
      <c r="H35" s="223"/>
      <c r="I35" s="223"/>
      <c r="J35" s="223"/>
      <c r="M35" s="223"/>
    </row>
    <row r="36" spans="1:14" x14ac:dyDescent="0.25">
      <c r="A36" s="223"/>
      <c r="B36" s="223"/>
      <c r="C36" s="223"/>
      <c r="D36" s="223"/>
      <c r="E36" s="223"/>
      <c r="F36" s="223"/>
      <c r="G36" s="223"/>
      <c r="H36" s="223"/>
      <c r="I36" s="223"/>
      <c r="J36" s="223"/>
      <c r="M36" s="223"/>
    </row>
    <row r="37" spans="1:14" x14ac:dyDescent="0.25">
      <c r="A37" s="223"/>
      <c r="B37" s="223"/>
      <c r="C37" s="223"/>
      <c r="D37" s="223"/>
      <c r="E37" s="223"/>
      <c r="F37" s="223"/>
      <c r="G37" s="223"/>
      <c r="H37" s="223"/>
      <c r="I37" s="223"/>
      <c r="J37" s="223"/>
      <c r="M37" s="223"/>
    </row>
    <row r="38" spans="1:14" x14ac:dyDescent="0.25">
      <c r="A38" s="223"/>
      <c r="B38" s="223"/>
      <c r="C38" s="223"/>
      <c r="D38" s="223"/>
      <c r="E38" s="223"/>
      <c r="F38" s="223"/>
      <c r="G38" s="223"/>
      <c r="H38" s="223"/>
      <c r="I38" s="223"/>
      <c r="J38" s="223"/>
      <c r="M38" s="223"/>
    </row>
    <row r="39" spans="1:14" x14ac:dyDescent="0.25">
      <c r="A39" s="223"/>
      <c r="B39" s="223"/>
      <c r="C39" s="223"/>
      <c r="D39" s="223"/>
      <c r="E39" s="223"/>
      <c r="F39" s="223"/>
      <c r="G39" s="223"/>
      <c r="H39" s="223"/>
      <c r="I39" s="223"/>
      <c r="J39" s="223"/>
      <c r="M39" s="223"/>
    </row>
    <row r="40" spans="1:14" x14ac:dyDescent="0.25">
      <c r="A40" s="223"/>
      <c r="B40" s="223"/>
      <c r="C40" s="223"/>
      <c r="D40" s="223"/>
      <c r="E40" s="223"/>
      <c r="F40" s="223"/>
      <c r="G40" s="223"/>
      <c r="H40" s="223"/>
      <c r="I40" s="223"/>
      <c r="J40" s="223"/>
      <c r="M40" s="223"/>
    </row>
    <row r="41" spans="1:14" x14ac:dyDescent="0.25">
      <c r="A41" s="223"/>
      <c r="B41" s="223"/>
      <c r="C41" s="223"/>
      <c r="D41" s="223"/>
      <c r="E41" s="223"/>
      <c r="F41" s="223"/>
      <c r="G41" s="223"/>
      <c r="H41" s="223"/>
      <c r="I41" s="223"/>
      <c r="J41" s="223"/>
      <c r="M41" s="223"/>
    </row>
    <row r="42" spans="1:14" x14ac:dyDescent="0.25">
      <c r="A42" s="223"/>
      <c r="B42" s="223"/>
      <c r="C42" s="223"/>
      <c r="D42" s="223"/>
      <c r="E42" s="223"/>
      <c r="F42" s="223"/>
      <c r="G42" s="223"/>
      <c r="H42" s="223"/>
      <c r="I42" s="223"/>
      <c r="J42" s="223"/>
      <c r="M42" s="223"/>
    </row>
    <row r="43" spans="1:14" x14ac:dyDescent="0.25">
      <c r="A43" s="223"/>
      <c r="B43" s="223"/>
      <c r="C43" s="223"/>
      <c r="D43" s="223"/>
      <c r="E43" s="223"/>
      <c r="F43" s="223"/>
      <c r="G43" s="223"/>
      <c r="H43" s="223"/>
      <c r="I43" s="223"/>
      <c r="J43" s="223"/>
      <c r="M43" s="223"/>
    </row>
    <row r="44" spans="1:14" x14ac:dyDescent="0.25">
      <c r="A44" s="223"/>
      <c r="B44" s="223"/>
      <c r="C44" s="223"/>
      <c r="D44" s="223"/>
      <c r="E44" s="223"/>
      <c r="F44" s="223"/>
      <c r="G44" s="223"/>
      <c r="H44" s="223"/>
      <c r="I44" s="223"/>
      <c r="J44" s="223"/>
      <c r="M44" s="223"/>
    </row>
    <row r="45" spans="1:14" x14ac:dyDescent="0.25">
      <c r="A45" s="223"/>
      <c r="B45" s="223"/>
      <c r="C45" s="223"/>
      <c r="D45" s="223"/>
      <c r="E45" s="223"/>
      <c r="F45" s="223"/>
      <c r="G45" s="223"/>
      <c r="H45" s="223"/>
      <c r="I45" s="223"/>
      <c r="J45" s="223"/>
      <c r="M45" s="223"/>
    </row>
    <row r="46" spans="1:14" x14ac:dyDescent="0.25">
      <c r="A46" s="223"/>
      <c r="B46" s="223"/>
      <c r="C46" s="223"/>
      <c r="D46" s="223"/>
      <c r="E46" s="223"/>
      <c r="F46" s="223"/>
      <c r="G46" s="223"/>
      <c r="H46" s="223"/>
      <c r="I46" s="223"/>
      <c r="J46" s="223"/>
      <c r="M46" s="230"/>
      <c r="N46" s="230"/>
    </row>
    <row r="47" spans="1:14" s="349" customFormat="1" x14ac:dyDescent="0.25">
      <c r="A47" s="223"/>
      <c r="B47" s="223"/>
      <c r="C47" s="223"/>
      <c r="D47" s="223"/>
      <c r="E47" s="223"/>
      <c r="F47" s="223"/>
      <c r="G47" s="223"/>
      <c r="H47" s="223"/>
      <c r="I47" s="223"/>
      <c r="J47" s="223"/>
      <c r="K47" s="223"/>
      <c r="L47" s="223"/>
      <c r="M47" s="350"/>
    </row>
    <row r="48" spans="1:14" s="223" customFormat="1" x14ac:dyDescent="0.25">
      <c r="A48" s="352"/>
      <c r="B48" s="352"/>
      <c r="C48" s="352"/>
      <c r="D48" s="349"/>
      <c r="E48" s="349"/>
      <c r="F48" s="349"/>
      <c r="G48" s="349"/>
      <c r="H48" s="349"/>
      <c r="I48" s="349"/>
      <c r="J48" s="349"/>
      <c r="K48" s="349"/>
      <c r="L48" s="349"/>
      <c r="M48" s="248"/>
    </row>
    <row r="49" spans="1:13" s="223" customFormat="1" x14ac:dyDescent="0.25">
      <c r="A49" s="248"/>
      <c r="M49" s="248"/>
    </row>
    <row r="50" spans="1:13" s="223" customFormat="1" x14ac:dyDescent="0.25">
      <c r="I50" s="247"/>
      <c r="M50" s="248"/>
    </row>
    <row r="51" spans="1:13" s="223" customFormat="1" x14ac:dyDescent="0.25">
      <c r="A51" s="690" t="s">
        <v>591</v>
      </c>
      <c r="B51" s="690"/>
      <c r="C51" s="690"/>
      <c r="D51" s="690"/>
      <c r="E51" s="690"/>
      <c r="F51" s="690"/>
      <c r="G51" s="690"/>
      <c r="H51" s="690"/>
      <c r="I51" s="690"/>
      <c r="J51" s="316"/>
      <c r="M51" s="248"/>
    </row>
    <row r="52" spans="1:13" s="223" customFormat="1" x14ac:dyDescent="0.25">
      <c r="A52" s="690"/>
      <c r="B52" s="690"/>
      <c r="C52" s="690"/>
      <c r="D52" s="690"/>
      <c r="E52" s="690"/>
      <c r="F52" s="690"/>
      <c r="G52" s="690"/>
      <c r="H52" s="690"/>
      <c r="I52" s="690"/>
      <c r="J52" s="316"/>
      <c r="M52" s="248"/>
    </row>
    <row r="53" spans="1:13" s="223" customFormat="1" x14ac:dyDescent="0.25">
      <c r="A53" s="233"/>
      <c r="B53" s="254"/>
      <c r="C53" s="254"/>
      <c r="D53" s="254"/>
      <c r="E53" s="254"/>
      <c r="F53" s="254"/>
      <c r="G53" s="254"/>
      <c r="H53" s="254"/>
      <c r="I53" s="255"/>
      <c r="J53" s="255"/>
      <c r="M53" s="248"/>
    </row>
    <row r="54" spans="1:13" s="223" customFormat="1" x14ac:dyDescent="0.25">
      <c r="A54" s="718" t="s">
        <v>102</v>
      </c>
      <c r="B54" s="694" t="s">
        <v>153</v>
      </c>
      <c r="C54" s="691" t="s">
        <v>555</v>
      </c>
      <c r="D54" s="691"/>
      <c r="E54" s="691" t="s">
        <v>377</v>
      </c>
      <c r="F54" s="691"/>
      <c r="G54" s="691" t="s">
        <v>556</v>
      </c>
      <c r="H54" s="752"/>
      <c r="I54" s="726"/>
      <c r="J54" s="726"/>
      <c r="M54" s="248"/>
    </row>
    <row r="55" spans="1:13" s="223" customFormat="1" x14ac:dyDescent="0.25">
      <c r="A55" s="719"/>
      <c r="B55" s="695"/>
      <c r="C55" s="693"/>
      <c r="D55" s="693"/>
      <c r="E55" s="693"/>
      <c r="F55" s="693"/>
      <c r="G55" s="693"/>
      <c r="H55" s="753"/>
      <c r="I55" s="726"/>
      <c r="J55" s="726"/>
      <c r="M55" s="248"/>
    </row>
    <row r="56" spans="1:13" s="223" customFormat="1" x14ac:dyDescent="0.25">
      <c r="A56" s="720"/>
      <c r="B56" s="696"/>
      <c r="C56" s="66" t="s">
        <v>9</v>
      </c>
      <c r="D56" s="66" t="s">
        <v>10</v>
      </c>
      <c r="E56" s="66" t="s">
        <v>9</v>
      </c>
      <c r="F56" s="66" t="s">
        <v>10</v>
      </c>
      <c r="G56" s="301" t="s">
        <v>9</v>
      </c>
      <c r="H56" s="307" t="s">
        <v>10</v>
      </c>
      <c r="I56" s="726"/>
      <c r="J56" s="726"/>
      <c r="M56" s="248"/>
    </row>
    <row r="57" spans="1:13" s="223" customFormat="1" x14ac:dyDescent="0.25">
      <c r="A57" s="167" t="s">
        <v>12</v>
      </c>
      <c r="B57" s="11">
        <f t="shared" ref="B57:B69" si="4">C57+E57+G57</f>
        <v>3</v>
      </c>
      <c r="C57" s="50">
        <v>2</v>
      </c>
      <c r="D57" s="31">
        <f>C57/$B57</f>
        <v>0.66666666666666663</v>
      </c>
      <c r="E57" s="50">
        <v>1</v>
      </c>
      <c r="F57" s="44">
        <f>E57/B57</f>
        <v>0.33333333333333331</v>
      </c>
      <c r="G57" s="50">
        <v>0</v>
      </c>
      <c r="H57" s="344">
        <f>G57/B57</f>
        <v>0</v>
      </c>
      <c r="I57" s="337"/>
      <c r="J57" s="340"/>
      <c r="M57" s="248"/>
    </row>
    <row r="58" spans="1:13" s="223" customFormat="1" x14ac:dyDescent="0.25">
      <c r="A58" s="168" t="s">
        <v>14</v>
      </c>
      <c r="B58" s="11">
        <f t="shared" si="4"/>
        <v>0</v>
      </c>
      <c r="C58" s="50">
        <v>0</v>
      </c>
      <c r="D58" s="31" t="s">
        <v>98</v>
      </c>
      <c r="E58" s="50">
        <v>0</v>
      </c>
      <c r="F58" s="44" t="s">
        <v>98</v>
      </c>
      <c r="G58" s="50">
        <v>0</v>
      </c>
      <c r="H58" s="344" t="s">
        <v>98</v>
      </c>
      <c r="I58" s="337"/>
      <c r="J58" s="340"/>
      <c r="M58" s="248"/>
    </row>
    <row r="59" spans="1:13" s="223" customFormat="1" x14ac:dyDescent="0.25">
      <c r="A59" s="168" t="s">
        <v>16</v>
      </c>
      <c r="B59" s="11">
        <f t="shared" si="4"/>
        <v>0</v>
      </c>
      <c r="C59" s="50">
        <v>0</v>
      </c>
      <c r="D59" s="31" t="s">
        <v>98</v>
      </c>
      <c r="E59" s="50">
        <v>0</v>
      </c>
      <c r="F59" s="44" t="s">
        <v>98</v>
      </c>
      <c r="G59" s="50">
        <v>0</v>
      </c>
      <c r="H59" s="344" t="s">
        <v>98</v>
      </c>
      <c r="I59" s="337"/>
      <c r="J59" s="340"/>
      <c r="M59" s="248"/>
    </row>
    <row r="60" spans="1:13" s="223" customFormat="1" x14ac:dyDescent="0.25">
      <c r="A60" s="168" t="s">
        <v>18</v>
      </c>
      <c r="B60" s="11">
        <f t="shared" si="4"/>
        <v>2</v>
      </c>
      <c r="C60" s="50">
        <v>0</v>
      </c>
      <c r="D60" s="31">
        <f>C60/$B60</f>
        <v>0</v>
      </c>
      <c r="E60" s="50">
        <v>1</v>
      </c>
      <c r="F60" s="44">
        <f t="shared" ref="F60:F69" si="5">E60/B60</f>
        <v>0.5</v>
      </c>
      <c r="G60" s="50">
        <v>1</v>
      </c>
      <c r="H60" s="344">
        <f t="shared" ref="H60:H69" si="6">G60/B60</f>
        <v>0.5</v>
      </c>
      <c r="I60" s="337"/>
      <c r="J60" s="340"/>
      <c r="M60" s="248"/>
    </row>
    <row r="61" spans="1:13" s="223" customFormat="1" x14ac:dyDescent="0.25">
      <c r="A61" s="168" t="s">
        <v>19</v>
      </c>
      <c r="B61" s="11">
        <f t="shared" si="4"/>
        <v>1</v>
      </c>
      <c r="C61" s="50">
        <v>1</v>
      </c>
      <c r="D61" s="31">
        <f>C61/$B61</f>
        <v>1</v>
      </c>
      <c r="E61" s="50">
        <v>0</v>
      </c>
      <c r="F61" s="44">
        <f t="shared" si="5"/>
        <v>0</v>
      </c>
      <c r="G61" s="50">
        <v>0</v>
      </c>
      <c r="H61" s="344">
        <f t="shared" si="6"/>
        <v>0</v>
      </c>
      <c r="I61" s="337"/>
      <c r="J61" s="340"/>
      <c r="M61" s="248"/>
    </row>
    <row r="62" spans="1:13" s="223" customFormat="1" x14ac:dyDescent="0.25">
      <c r="A62" s="168" t="s">
        <v>20</v>
      </c>
      <c r="B62" s="11">
        <f t="shared" si="4"/>
        <v>0</v>
      </c>
      <c r="C62" s="50">
        <v>0</v>
      </c>
      <c r="D62" s="31" t="s">
        <v>98</v>
      </c>
      <c r="E62" s="50">
        <v>0</v>
      </c>
      <c r="F62" s="44" t="s">
        <v>98</v>
      </c>
      <c r="G62" s="50">
        <v>0</v>
      </c>
      <c r="H62" s="344" t="s">
        <v>98</v>
      </c>
      <c r="I62" s="337"/>
      <c r="J62" s="340"/>
      <c r="M62" s="248"/>
    </row>
    <row r="63" spans="1:13" s="223" customFormat="1" x14ac:dyDescent="0.25">
      <c r="A63" s="168" t="s">
        <v>83</v>
      </c>
      <c r="B63" s="11">
        <f t="shared" si="4"/>
        <v>0</v>
      </c>
      <c r="C63" s="50">
        <v>0</v>
      </c>
      <c r="D63" s="31" t="s">
        <v>98</v>
      </c>
      <c r="E63" s="50">
        <v>0</v>
      </c>
      <c r="F63" s="44" t="s">
        <v>98</v>
      </c>
      <c r="G63" s="50">
        <v>0</v>
      </c>
      <c r="H63" s="344" t="s">
        <v>98</v>
      </c>
      <c r="I63" s="337"/>
      <c r="J63" s="340"/>
      <c r="M63" s="248"/>
    </row>
    <row r="64" spans="1:13" s="223" customFormat="1" x14ac:dyDescent="0.25">
      <c r="A64" s="168" t="s">
        <v>22</v>
      </c>
      <c r="B64" s="11">
        <f t="shared" si="4"/>
        <v>0</v>
      </c>
      <c r="C64" s="50">
        <v>0</v>
      </c>
      <c r="D64" s="31" t="s">
        <v>98</v>
      </c>
      <c r="E64" s="50">
        <v>0</v>
      </c>
      <c r="F64" s="44" t="s">
        <v>98</v>
      </c>
      <c r="G64" s="50">
        <v>0</v>
      </c>
      <c r="H64" s="344" t="s">
        <v>98</v>
      </c>
      <c r="I64" s="337"/>
      <c r="J64" s="340"/>
      <c r="M64" s="248"/>
    </row>
    <row r="65" spans="1:13" s="223" customFormat="1" x14ac:dyDescent="0.25">
      <c r="A65" s="111" t="s">
        <v>84</v>
      </c>
      <c r="B65" s="11">
        <f t="shared" si="4"/>
        <v>7</v>
      </c>
      <c r="C65" s="50">
        <v>3</v>
      </c>
      <c r="D65" s="31">
        <f>C65/$B65</f>
        <v>0.42857142857142855</v>
      </c>
      <c r="E65" s="50">
        <v>4</v>
      </c>
      <c r="F65" s="44">
        <f t="shared" si="5"/>
        <v>0.5714285714285714</v>
      </c>
      <c r="G65" s="50">
        <v>0</v>
      </c>
      <c r="H65" s="344">
        <f t="shared" si="6"/>
        <v>0</v>
      </c>
      <c r="I65" s="337"/>
      <c r="J65" s="340"/>
      <c r="M65" s="248"/>
    </row>
    <row r="66" spans="1:13" s="223" customFormat="1" x14ac:dyDescent="0.25">
      <c r="A66" s="168" t="s">
        <v>85</v>
      </c>
      <c r="B66" s="11">
        <f t="shared" si="4"/>
        <v>3</v>
      </c>
      <c r="C66" s="50">
        <v>1</v>
      </c>
      <c r="D66" s="31">
        <f>C66/$B66</f>
        <v>0.33333333333333331</v>
      </c>
      <c r="E66" s="50">
        <v>1</v>
      </c>
      <c r="F66" s="44">
        <f t="shared" si="5"/>
        <v>0.33333333333333331</v>
      </c>
      <c r="G66" s="50">
        <v>1</v>
      </c>
      <c r="H66" s="344">
        <f t="shared" si="6"/>
        <v>0.33333333333333331</v>
      </c>
      <c r="I66" s="337"/>
      <c r="J66" s="340"/>
      <c r="M66" s="248"/>
    </row>
    <row r="67" spans="1:13" s="223" customFormat="1" x14ac:dyDescent="0.25">
      <c r="A67" s="168" t="s">
        <v>86</v>
      </c>
      <c r="B67" s="11">
        <f t="shared" si="4"/>
        <v>0</v>
      </c>
      <c r="C67" s="50">
        <v>0</v>
      </c>
      <c r="D67" s="31" t="s">
        <v>98</v>
      </c>
      <c r="E67" s="50">
        <v>0</v>
      </c>
      <c r="F67" s="44" t="s">
        <v>98</v>
      </c>
      <c r="G67" s="50">
        <v>0</v>
      </c>
      <c r="H67" s="344" t="s">
        <v>98</v>
      </c>
      <c r="I67" s="337"/>
      <c r="J67" s="340"/>
      <c r="M67" s="248"/>
    </row>
    <row r="68" spans="1:13" s="223" customFormat="1" x14ac:dyDescent="0.25">
      <c r="A68" s="168" t="s">
        <v>87</v>
      </c>
      <c r="B68" s="11">
        <f t="shared" si="4"/>
        <v>0</v>
      </c>
      <c r="C68" s="50">
        <v>0</v>
      </c>
      <c r="D68" s="31" t="s">
        <v>98</v>
      </c>
      <c r="E68" s="50">
        <v>0</v>
      </c>
      <c r="F68" s="44" t="s">
        <v>98</v>
      </c>
      <c r="G68" s="50">
        <v>0</v>
      </c>
      <c r="H68" s="344" t="s">
        <v>98</v>
      </c>
      <c r="I68" s="337"/>
      <c r="J68" s="340"/>
      <c r="M68" s="248"/>
    </row>
    <row r="69" spans="1:13" x14ac:dyDescent="0.25">
      <c r="A69" s="168" t="s">
        <v>27</v>
      </c>
      <c r="B69" s="11">
        <f t="shared" si="4"/>
        <v>3</v>
      </c>
      <c r="C69" s="50">
        <v>0</v>
      </c>
      <c r="D69" s="31">
        <f>C69/$B69</f>
        <v>0</v>
      </c>
      <c r="E69" s="50">
        <v>2</v>
      </c>
      <c r="F69" s="44">
        <f t="shared" si="5"/>
        <v>0.66666666666666663</v>
      </c>
      <c r="G69" s="50">
        <v>1</v>
      </c>
      <c r="H69" s="344">
        <f t="shared" si="6"/>
        <v>0.33333333333333331</v>
      </c>
      <c r="I69" s="337"/>
      <c r="J69" s="340"/>
    </row>
    <row r="70" spans="1:13" x14ac:dyDescent="0.25">
      <c r="A70" s="345" t="s">
        <v>28</v>
      </c>
      <c r="B70" s="2">
        <f>SUM(B57:B69)</f>
        <v>19</v>
      </c>
      <c r="C70" s="2">
        <f>SUM(C57:C69)</f>
        <v>7</v>
      </c>
      <c r="D70" s="30">
        <f>C70/$B70</f>
        <v>0.36842105263157893</v>
      </c>
      <c r="E70" s="2">
        <f>SUM(E57:E69)</f>
        <v>9</v>
      </c>
      <c r="F70" s="21">
        <f>E70/B70</f>
        <v>0.47368421052631576</v>
      </c>
      <c r="G70" s="2">
        <f>SUM(G57:G69)</f>
        <v>3</v>
      </c>
      <c r="H70" s="259">
        <f>G70/B70</f>
        <v>0.15789473684210525</v>
      </c>
      <c r="I70" s="337"/>
      <c r="J70" s="340"/>
    </row>
    <row r="71" spans="1:13" x14ac:dyDescent="0.25">
      <c r="A71" s="760" t="s">
        <v>546</v>
      </c>
      <c r="B71" s="760"/>
      <c r="C71" s="760"/>
      <c r="D71" s="760"/>
      <c r="E71" s="760"/>
      <c r="F71" s="760"/>
      <c r="G71" s="760"/>
      <c r="H71" s="760"/>
      <c r="I71" s="759"/>
      <c r="J71" s="759"/>
    </row>
    <row r="72" spans="1:13" s="223" customFormat="1" x14ac:dyDescent="0.25">
      <c r="I72" s="247"/>
      <c r="M72" s="248"/>
    </row>
    <row r="73" spans="1:13" s="223" customFormat="1" x14ac:dyDescent="0.25">
      <c r="I73" s="247"/>
      <c r="M73" s="248"/>
    </row>
    <row r="74" spans="1:13" s="223" customFormat="1" x14ac:dyDescent="0.25">
      <c r="I74" s="247"/>
      <c r="M74" s="248"/>
    </row>
    <row r="75" spans="1:13" s="223" customFormat="1" x14ac:dyDescent="0.25">
      <c r="I75" s="247"/>
      <c r="M75" s="248"/>
    </row>
    <row r="76" spans="1:13" s="223" customFormat="1" x14ac:dyDescent="0.25">
      <c r="I76" s="247"/>
      <c r="M76" s="248"/>
    </row>
    <row r="77" spans="1:13" s="223" customFormat="1" x14ac:dyDescent="0.25">
      <c r="I77" s="247"/>
      <c r="M77" s="248"/>
    </row>
    <row r="78" spans="1:13" s="223" customFormat="1" x14ac:dyDescent="0.25">
      <c r="I78" s="247"/>
      <c r="M78" s="248"/>
    </row>
    <row r="79" spans="1:13" s="223" customFormat="1" x14ac:dyDescent="0.25">
      <c r="I79" s="247"/>
      <c r="M79" s="248"/>
    </row>
    <row r="80" spans="1:13" s="223" customFormat="1" x14ac:dyDescent="0.25">
      <c r="I80" s="247"/>
      <c r="M80" s="248"/>
    </row>
    <row r="81" spans="9:13" s="223" customFormat="1" x14ac:dyDescent="0.25">
      <c r="I81" s="247"/>
      <c r="M81" s="248"/>
    </row>
    <row r="82" spans="9:13" s="223" customFormat="1" x14ac:dyDescent="0.25">
      <c r="I82" s="247"/>
      <c r="M82" s="248"/>
    </row>
    <row r="83" spans="9:13" s="223" customFormat="1" x14ac:dyDescent="0.25">
      <c r="I83" s="247"/>
      <c r="M83" s="248"/>
    </row>
    <row r="84" spans="9:13" s="223" customFormat="1" x14ac:dyDescent="0.25">
      <c r="I84" s="247"/>
      <c r="M84" s="248"/>
    </row>
    <row r="85" spans="9:13" s="223" customFormat="1" x14ac:dyDescent="0.25">
      <c r="I85" s="247"/>
      <c r="M85" s="248"/>
    </row>
    <row r="86" spans="9:13" s="223" customFormat="1" x14ac:dyDescent="0.25">
      <c r="I86" s="247"/>
      <c r="M86" s="248"/>
    </row>
    <row r="87" spans="9:13" s="223" customFormat="1" x14ac:dyDescent="0.25">
      <c r="I87" s="247"/>
      <c r="M87" s="248"/>
    </row>
    <row r="88" spans="9:13" s="223" customFormat="1" x14ac:dyDescent="0.25">
      <c r="I88" s="247"/>
      <c r="M88" s="248"/>
    </row>
    <row r="89" spans="9:13" s="223" customFormat="1" x14ac:dyDescent="0.25">
      <c r="I89" s="247"/>
      <c r="M89" s="248"/>
    </row>
    <row r="90" spans="9:13" s="223" customFormat="1" x14ac:dyDescent="0.25">
      <c r="I90" s="247"/>
      <c r="M90" s="248"/>
    </row>
    <row r="91" spans="9:13" s="223" customFormat="1" x14ac:dyDescent="0.25">
      <c r="I91" s="247"/>
      <c r="M91" s="248"/>
    </row>
    <row r="92" spans="9:13" s="223" customFormat="1" x14ac:dyDescent="0.25">
      <c r="I92" s="247"/>
      <c r="M92" s="248"/>
    </row>
    <row r="93" spans="9:13" s="223" customFormat="1" x14ac:dyDescent="0.25">
      <c r="I93" s="247"/>
      <c r="M93" s="248"/>
    </row>
    <row r="94" spans="9:13" s="223" customFormat="1" x14ac:dyDescent="0.25">
      <c r="I94" s="247"/>
      <c r="M94" s="248"/>
    </row>
    <row r="95" spans="9:13" s="223" customFormat="1" x14ac:dyDescent="0.25">
      <c r="I95" s="247"/>
      <c r="M95" s="248"/>
    </row>
    <row r="96" spans="9:13" s="223" customFormat="1" x14ac:dyDescent="0.25">
      <c r="I96" s="247"/>
      <c r="M96" s="248"/>
    </row>
    <row r="97" spans="9:13" s="223" customFormat="1" x14ac:dyDescent="0.25">
      <c r="I97" s="247"/>
      <c r="M97" s="248"/>
    </row>
    <row r="98" spans="9:13" s="223" customFormat="1" x14ac:dyDescent="0.25">
      <c r="I98" s="247"/>
      <c r="M98" s="248"/>
    </row>
    <row r="99" spans="9:13" s="223" customFormat="1" x14ac:dyDescent="0.25">
      <c r="I99" s="247"/>
      <c r="M99" s="248"/>
    </row>
    <row r="100" spans="9:13" s="223" customFormat="1" x14ac:dyDescent="0.25">
      <c r="I100" s="247"/>
      <c r="M100" s="248"/>
    </row>
    <row r="101" spans="9:13" s="223" customFormat="1" x14ac:dyDescent="0.25">
      <c r="I101" s="247"/>
      <c r="M101" s="248"/>
    </row>
    <row r="102" spans="9:13" s="223" customFormat="1" x14ac:dyDescent="0.25">
      <c r="I102" s="247"/>
      <c r="M102" s="248"/>
    </row>
    <row r="103" spans="9:13" s="223" customFormat="1" x14ac:dyDescent="0.25">
      <c r="I103" s="247"/>
      <c r="M103" s="248"/>
    </row>
    <row r="104" spans="9:13" s="223" customFormat="1" x14ac:dyDescent="0.25">
      <c r="I104" s="247"/>
      <c r="M104" s="248"/>
    </row>
    <row r="105" spans="9:13" s="223" customFormat="1" x14ac:dyDescent="0.25">
      <c r="I105" s="247"/>
      <c r="M105" s="248"/>
    </row>
    <row r="106" spans="9:13" s="223" customFormat="1" x14ac:dyDescent="0.25">
      <c r="I106" s="247"/>
      <c r="M106" s="248"/>
    </row>
    <row r="107" spans="9:13" s="223" customFormat="1" x14ac:dyDescent="0.25">
      <c r="I107" s="247"/>
      <c r="M107" s="248"/>
    </row>
    <row r="108" spans="9:13" s="223" customFormat="1" x14ac:dyDescent="0.25">
      <c r="I108" s="247"/>
      <c r="M108" s="248"/>
    </row>
    <row r="109" spans="9:13" s="223" customFormat="1" x14ac:dyDescent="0.25">
      <c r="I109" s="247"/>
      <c r="M109" s="248"/>
    </row>
    <row r="110" spans="9:13" s="223" customFormat="1" x14ac:dyDescent="0.25">
      <c r="I110" s="247"/>
      <c r="M110" s="248"/>
    </row>
    <row r="111" spans="9:13" s="223" customFormat="1" x14ac:dyDescent="0.25">
      <c r="I111" s="247"/>
      <c r="M111" s="248"/>
    </row>
    <row r="112" spans="9:13" s="223" customFormat="1" x14ac:dyDescent="0.25">
      <c r="I112" s="247"/>
      <c r="M112" s="248"/>
    </row>
    <row r="113" spans="9:13" s="223" customFormat="1" x14ac:dyDescent="0.25">
      <c r="I113" s="247"/>
      <c r="M113" s="248"/>
    </row>
    <row r="114" spans="9:13" s="223" customFormat="1" x14ac:dyDescent="0.25">
      <c r="I114" s="247"/>
      <c r="M114" s="248"/>
    </row>
    <row r="115" spans="9:13" s="223" customFormat="1" x14ac:dyDescent="0.25">
      <c r="I115" s="247"/>
      <c r="M115" s="248"/>
    </row>
    <row r="116" spans="9:13" s="223" customFormat="1" x14ac:dyDescent="0.25">
      <c r="I116" s="247"/>
      <c r="M116" s="248"/>
    </row>
    <row r="117" spans="9:13" s="223" customFormat="1" x14ac:dyDescent="0.25">
      <c r="I117" s="247"/>
      <c r="M117" s="248"/>
    </row>
    <row r="118" spans="9:13" s="223" customFormat="1" x14ac:dyDescent="0.25">
      <c r="I118" s="247"/>
      <c r="M118" s="248"/>
    </row>
    <row r="119" spans="9:13" s="223" customFormat="1" x14ac:dyDescent="0.25">
      <c r="I119" s="247"/>
      <c r="M119" s="248"/>
    </row>
    <row r="120" spans="9:13" s="223" customFormat="1" x14ac:dyDescent="0.25">
      <c r="I120" s="247"/>
      <c r="M120" s="248"/>
    </row>
    <row r="121" spans="9:13" s="223" customFormat="1" x14ac:dyDescent="0.25">
      <c r="I121" s="247"/>
      <c r="M121" s="248"/>
    </row>
    <row r="122" spans="9:13" s="223" customFormat="1" x14ac:dyDescent="0.25">
      <c r="I122" s="247"/>
      <c r="M122" s="248"/>
    </row>
    <row r="123" spans="9:13" s="223" customFormat="1" x14ac:dyDescent="0.25">
      <c r="I123" s="247"/>
      <c r="M123" s="248"/>
    </row>
    <row r="124" spans="9:13" s="223" customFormat="1" x14ac:dyDescent="0.25">
      <c r="I124" s="247"/>
      <c r="M124" s="248"/>
    </row>
    <row r="125" spans="9:13" s="223" customFormat="1" x14ac:dyDescent="0.25">
      <c r="I125" s="247"/>
      <c r="M125" s="248"/>
    </row>
    <row r="126" spans="9:13" s="223" customFormat="1" x14ac:dyDescent="0.25">
      <c r="I126" s="247"/>
      <c r="M126" s="248"/>
    </row>
    <row r="127" spans="9:13" s="223" customFormat="1" x14ac:dyDescent="0.25">
      <c r="I127" s="247"/>
      <c r="M127" s="248"/>
    </row>
    <row r="128" spans="9:13" s="223" customFormat="1" x14ac:dyDescent="0.25">
      <c r="I128" s="247"/>
      <c r="M128" s="248"/>
    </row>
    <row r="129" spans="9:13" s="223" customFormat="1" x14ac:dyDescent="0.25">
      <c r="I129" s="247"/>
      <c r="M129" s="248"/>
    </row>
    <row r="130" spans="9:13" s="223" customFormat="1" x14ac:dyDescent="0.25">
      <c r="I130" s="247"/>
      <c r="M130" s="248"/>
    </row>
    <row r="131" spans="9:13" s="223" customFormat="1" x14ac:dyDescent="0.25">
      <c r="I131" s="247"/>
      <c r="M131" s="248"/>
    </row>
    <row r="132" spans="9:13" s="223" customFormat="1" x14ac:dyDescent="0.25">
      <c r="I132" s="247"/>
      <c r="M132" s="248"/>
    </row>
    <row r="133" spans="9:13" s="223" customFormat="1" x14ac:dyDescent="0.25">
      <c r="I133" s="247"/>
      <c r="M133" s="248"/>
    </row>
    <row r="134" spans="9:13" s="223" customFormat="1" x14ac:dyDescent="0.25">
      <c r="I134" s="247"/>
      <c r="M134" s="248"/>
    </row>
    <row r="135" spans="9:13" s="223" customFormat="1" x14ac:dyDescent="0.25">
      <c r="I135" s="247"/>
      <c r="M135" s="248"/>
    </row>
    <row r="136" spans="9:13" s="223" customFormat="1" x14ac:dyDescent="0.25">
      <c r="I136" s="247"/>
      <c r="M136" s="248"/>
    </row>
    <row r="137" spans="9:13" s="223" customFormat="1" x14ac:dyDescent="0.25">
      <c r="I137" s="247"/>
      <c r="M137" s="248"/>
    </row>
    <row r="138" spans="9:13" s="223" customFormat="1" x14ac:dyDescent="0.25">
      <c r="I138" s="247"/>
      <c r="M138" s="248"/>
    </row>
    <row r="139" spans="9:13" s="223" customFormat="1" x14ac:dyDescent="0.25">
      <c r="I139" s="247"/>
      <c r="M139" s="248"/>
    </row>
    <row r="140" spans="9:13" s="223" customFormat="1" x14ac:dyDescent="0.25">
      <c r="I140" s="247"/>
      <c r="M140" s="248"/>
    </row>
    <row r="141" spans="9:13" s="223" customFormat="1" x14ac:dyDescent="0.25">
      <c r="I141" s="247"/>
      <c r="M141" s="248"/>
    </row>
    <row r="142" spans="9:13" s="223" customFormat="1" x14ac:dyDescent="0.25">
      <c r="I142" s="247"/>
      <c r="M142" s="248"/>
    </row>
    <row r="143" spans="9:13" s="223" customFormat="1" x14ac:dyDescent="0.25">
      <c r="I143" s="247"/>
      <c r="M143" s="248"/>
    </row>
    <row r="144" spans="9:13" s="223" customFormat="1" x14ac:dyDescent="0.25">
      <c r="I144" s="247"/>
      <c r="M144" s="248"/>
    </row>
    <row r="145" spans="9:13" s="223" customFormat="1" x14ac:dyDescent="0.25">
      <c r="I145" s="247"/>
      <c r="M145" s="248"/>
    </row>
    <row r="146" spans="9:13" s="223" customFormat="1" x14ac:dyDescent="0.25">
      <c r="I146" s="247"/>
      <c r="M146" s="248"/>
    </row>
    <row r="147" spans="9:13" s="223" customFormat="1" x14ac:dyDescent="0.25">
      <c r="I147" s="247"/>
      <c r="M147" s="248"/>
    </row>
    <row r="148" spans="9:13" s="223" customFormat="1" x14ac:dyDescent="0.25">
      <c r="I148" s="247"/>
      <c r="M148" s="248"/>
    </row>
    <row r="149" spans="9:13" s="223" customFormat="1" x14ac:dyDescent="0.25">
      <c r="I149" s="247"/>
      <c r="M149" s="248"/>
    </row>
    <row r="150" spans="9:13" s="223" customFormat="1" x14ac:dyDescent="0.25">
      <c r="I150" s="247"/>
      <c r="M150" s="248"/>
    </row>
    <row r="151" spans="9:13" s="223" customFormat="1" x14ac:dyDescent="0.25">
      <c r="I151" s="247"/>
      <c r="M151" s="248"/>
    </row>
    <row r="152" spans="9:13" s="223" customFormat="1" x14ac:dyDescent="0.25">
      <c r="I152" s="247"/>
      <c r="M152" s="248"/>
    </row>
    <row r="153" spans="9:13" s="223" customFormat="1" x14ac:dyDescent="0.25">
      <c r="I153" s="247"/>
      <c r="M153" s="248"/>
    </row>
    <row r="154" spans="9:13" s="223" customFormat="1" x14ac:dyDescent="0.25">
      <c r="I154" s="247"/>
      <c r="M154" s="248"/>
    </row>
    <row r="155" spans="9:13" s="223" customFormat="1" x14ac:dyDescent="0.25">
      <c r="I155" s="247"/>
      <c r="M155" s="248"/>
    </row>
    <row r="156" spans="9:13" s="223" customFormat="1" x14ac:dyDescent="0.25">
      <c r="I156" s="247"/>
      <c r="M156" s="248"/>
    </row>
    <row r="157" spans="9:13" s="223" customFormat="1" x14ac:dyDescent="0.25">
      <c r="I157" s="247"/>
      <c r="M157" s="248"/>
    </row>
    <row r="158" spans="9:13" s="223" customFormat="1" x14ac:dyDescent="0.25">
      <c r="I158" s="247"/>
      <c r="M158" s="248"/>
    </row>
    <row r="159" spans="9:13" s="223" customFormat="1" x14ac:dyDescent="0.25">
      <c r="I159" s="247"/>
      <c r="M159" s="248"/>
    </row>
    <row r="160" spans="9:13" s="223" customFormat="1" x14ac:dyDescent="0.25">
      <c r="I160" s="247"/>
      <c r="M160" s="248"/>
    </row>
    <row r="161" spans="9:13" s="223" customFormat="1" x14ac:dyDescent="0.25">
      <c r="I161" s="247"/>
      <c r="M161" s="248"/>
    </row>
    <row r="162" spans="9:13" s="223" customFormat="1" x14ac:dyDescent="0.25">
      <c r="I162" s="247"/>
      <c r="M162" s="248"/>
    </row>
    <row r="163" spans="9:13" s="223" customFormat="1" x14ac:dyDescent="0.25">
      <c r="I163" s="247"/>
      <c r="M163" s="248"/>
    </row>
    <row r="164" spans="9:13" s="223" customFormat="1" x14ac:dyDescent="0.25">
      <c r="I164" s="247"/>
      <c r="M164" s="248"/>
    </row>
    <row r="165" spans="9:13" s="223" customFormat="1" x14ac:dyDescent="0.25">
      <c r="I165" s="247"/>
      <c r="M165" s="248"/>
    </row>
    <row r="166" spans="9:13" s="223" customFormat="1" x14ac:dyDescent="0.25">
      <c r="I166" s="247"/>
      <c r="M166" s="248"/>
    </row>
    <row r="167" spans="9:13" s="223" customFormat="1" x14ac:dyDescent="0.25">
      <c r="I167" s="247"/>
      <c r="M167" s="248"/>
    </row>
    <row r="168" spans="9:13" s="223" customFormat="1" x14ac:dyDescent="0.25">
      <c r="I168" s="247"/>
      <c r="M168" s="248"/>
    </row>
    <row r="169" spans="9:13" s="223" customFormat="1" x14ac:dyDescent="0.25">
      <c r="I169" s="247"/>
      <c r="M169" s="248"/>
    </row>
    <row r="170" spans="9:13" s="223" customFormat="1" x14ac:dyDescent="0.25">
      <c r="I170" s="247"/>
      <c r="M170" s="248"/>
    </row>
    <row r="171" spans="9:13" s="223" customFormat="1" x14ac:dyDescent="0.25">
      <c r="I171" s="247"/>
      <c r="M171" s="248"/>
    </row>
    <row r="172" spans="9:13" s="223" customFormat="1" x14ac:dyDescent="0.25">
      <c r="I172" s="247"/>
      <c r="M172" s="248"/>
    </row>
    <row r="173" spans="9:13" s="223" customFormat="1" x14ac:dyDescent="0.25">
      <c r="I173" s="247"/>
      <c r="M173" s="248"/>
    </row>
    <row r="174" spans="9:13" s="223" customFormat="1" x14ac:dyDescent="0.25">
      <c r="I174" s="247"/>
      <c r="M174" s="248"/>
    </row>
    <row r="175" spans="9:13" s="223" customFormat="1" x14ac:dyDescent="0.25">
      <c r="I175" s="247"/>
      <c r="M175" s="248"/>
    </row>
    <row r="176" spans="9:13" s="223" customFormat="1" x14ac:dyDescent="0.25">
      <c r="I176" s="247"/>
      <c r="M176" s="248"/>
    </row>
    <row r="177" spans="9:13" s="223" customFormat="1" x14ac:dyDescent="0.25">
      <c r="I177" s="247"/>
      <c r="M177" s="248"/>
    </row>
    <row r="178" spans="9:13" s="223" customFormat="1" x14ac:dyDescent="0.25">
      <c r="I178" s="247"/>
      <c r="M178" s="248"/>
    </row>
    <row r="179" spans="9:13" s="223" customFormat="1" x14ac:dyDescent="0.25">
      <c r="I179" s="247"/>
      <c r="M179" s="248"/>
    </row>
    <row r="180" spans="9:13" s="223" customFormat="1" x14ac:dyDescent="0.25">
      <c r="I180" s="247"/>
      <c r="M180" s="248"/>
    </row>
    <row r="181" spans="9:13" s="223" customFormat="1" x14ac:dyDescent="0.25">
      <c r="I181" s="247"/>
      <c r="M181" s="248"/>
    </row>
    <row r="182" spans="9:13" s="223" customFormat="1" x14ac:dyDescent="0.25">
      <c r="I182" s="247"/>
      <c r="M182" s="248"/>
    </row>
    <row r="183" spans="9:13" s="223" customFormat="1" x14ac:dyDescent="0.25">
      <c r="I183" s="247"/>
      <c r="M183" s="248"/>
    </row>
    <row r="184" spans="9:13" s="223" customFormat="1" x14ac:dyDescent="0.25">
      <c r="I184" s="247"/>
      <c r="M184" s="248"/>
    </row>
    <row r="185" spans="9:13" s="223" customFormat="1" x14ac:dyDescent="0.25">
      <c r="I185" s="247"/>
      <c r="M185" s="248"/>
    </row>
    <row r="186" spans="9:13" s="223" customFormat="1" x14ac:dyDescent="0.25">
      <c r="I186" s="247"/>
      <c r="M186" s="248"/>
    </row>
    <row r="187" spans="9:13" s="223" customFormat="1" x14ac:dyDescent="0.25">
      <c r="I187" s="247"/>
      <c r="M187" s="248"/>
    </row>
    <row r="188" spans="9:13" s="223" customFormat="1" x14ac:dyDescent="0.25">
      <c r="I188" s="247"/>
      <c r="M188" s="248"/>
    </row>
    <row r="189" spans="9:13" s="223" customFormat="1" x14ac:dyDescent="0.25">
      <c r="I189" s="247"/>
      <c r="M189" s="248"/>
    </row>
    <row r="190" spans="9:13" s="223" customFormat="1" x14ac:dyDescent="0.25">
      <c r="I190" s="247"/>
      <c r="M190" s="248"/>
    </row>
    <row r="191" spans="9:13" s="223" customFormat="1" x14ac:dyDescent="0.25">
      <c r="I191" s="247"/>
      <c r="M191" s="248"/>
    </row>
    <row r="192" spans="9:13" s="223" customFormat="1" x14ac:dyDescent="0.25">
      <c r="I192" s="247"/>
      <c r="M192" s="248"/>
    </row>
    <row r="193" spans="9:13" s="223" customFormat="1" x14ac:dyDescent="0.25">
      <c r="I193" s="247"/>
      <c r="M193" s="248"/>
    </row>
    <row r="194" spans="9:13" s="223" customFormat="1" x14ac:dyDescent="0.25">
      <c r="I194" s="247"/>
      <c r="M194" s="248"/>
    </row>
    <row r="195" spans="9:13" s="223" customFormat="1" x14ac:dyDescent="0.25">
      <c r="I195" s="247"/>
      <c r="M195" s="248"/>
    </row>
    <row r="196" spans="9:13" s="223" customFormat="1" x14ac:dyDescent="0.25">
      <c r="I196" s="247"/>
      <c r="M196" s="248"/>
    </row>
    <row r="197" spans="9:13" s="223" customFormat="1" x14ac:dyDescent="0.25">
      <c r="I197" s="247"/>
      <c r="M197" s="248"/>
    </row>
    <row r="198" spans="9:13" s="223" customFormat="1" x14ac:dyDescent="0.25">
      <c r="I198" s="247"/>
      <c r="M198" s="248"/>
    </row>
    <row r="199" spans="9:13" s="223" customFormat="1" x14ac:dyDescent="0.25">
      <c r="I199" s="247"/>
      <c r="M199" s="248"/>
    </row>
    <row r="200" spans="9:13" s="223" customFormat="1" x14ac:dyDescent="0.25">
      <c r="I200" s="247"/>
      <c r="M200" s="248"/>
    </row>
    <row r="201" spans="9:13" s="223" customFormat="1" x14ac:dyDescent="0.25">
      <c r="I201" s="247"/>
      <c r="M201" s="248"/>
    </row>
    <row r="202" spans="9:13" s="223" customFormat="1" x14ac:dyDescent="0.25">
      <c r="I202" s="247"/>
      <c r="M202" s="248"/>
    </row>
    <row r="203" spans="9:13" s="223" customFormat="1" x14ac:dyDescent="0.25">
      <c r="I203" s="247"/>
      <c r="M203" s="248"/>
    </row>
    <row r="204" spans="9:13" s="223" customFormat="1" x14ac:dyDescent="0.25">
      <c r="I204" s="247"/>
      <c r="M204" s="248"/>
    </row>
    <row r="205" spans="9:13" s="223" customFormat="1" x14ac:dyDescent="0.25">
      <c r="I205" s="247"/>
      <c r="M205" s="248"/>
    </row>
    <row r="206" spans="9:13" s="223" customFormat="1" x14ac:dyDescent="0.25">
      <c r="I206" s="247"/>
      <c r="M206" s="248"/>
    </row>
    <row r="207" spans="9:13" s="223" customFormat="1" x14ac:dyDescent="0.25">
      <c r="I207" s="247"/>
      <c r="M207" s="248"/>
    </row>
    <row r="208" spans="9:13" s="223" customFormat="1" x14ac:dyDescent="0.25">
      <c r="I208" s="247"/>
      <c r="M208" s="248"/>
    </row>
    <row r="209" spans="9:13" s="223" customFormat="1" x14ac:dyDescent="0.25">
      <c r="I209" s="247"/>
      <c r="M209" s="248"/>
    </row>
    <row r="210" spans="9:13" s="223" customFormat="1" x14ac:dyDescent="0.25">
      <c r="I210" s="247"/>
      <c r="M210" s="248"/>
    </row>
    <row r="211" spans="9:13" s="223" customFormat="1" x14ac:dyDescent="0.25">
      <c r="I211" s="247"/>
      <c r="M211" s="248"/>
    </row>
    <row r="212" spans="9:13" s="223" customFormat="1" x14ac:dyDescent="0.25">
      <c r="I212" s="247"/>
      <c r="M212" s="248"/>
    </row>
    <row r="213" spans="9:13" s="223" customFormat="1" x14ac:dyDescent="0.25">
      <c r="I213" s="247"/>
      <c r="M213" s="248"/>
    </row>
    <row r="214" spans="9:13" s="223" customFormat="1" x14ac:dyDescent="0.25">
      <c r="I214" s="247"/>
      <c r="M214" s="248"/>
    </row>
    <row r="215" spans="9:13" s="223" customFormat="1" x14ac:dyDescent="0.25">
      <c r="I215" s="247"/>
      <c r="M215" s="248"/>
    </row>
    <row r="216" spans="9:13" s="223" customFormat="1" x14ac:dyDescent="0.25">
      <c r="I216" s="247"/>
      <c r="M216" s="248"/>
    </row>
    <row r="217" spans="9:13" s="223" customFormat="1" x14ac:dyDescent="0.25">
      <c r="I217" s="247"/>
      <c r="M217" s="248"/>
    </row>
    <row r="218" spans="9:13" s="223" customFormat="1" x14ac:dyDescent="0.25">
      <c r="I218" s="247"/>
      <c r="M218" s="248"/>
    </row>
    <row r="219" spans="9:13" s="223" customFormat="1" x14ac:dyDescent="0.25">
      <c r="I219" s="247"/>
      <c r="M219" s="248"/>
    </row>
    <row r="220" spans="9:13" s="223" customFormat="1" x14ac:dyDescent="0.25">
      <c r="I220" s="247"/>
      <c r="M220" s="248"/>
    </row>
    <row r="221" spans="9:13" s="223" customFormat="1" x14ac:dyDescent="0.25">
      <c r="I221" s="247"/>
      <c r="M221" s="248"/>
    </row>
    <row r="222" spans="9:13" s="223" customFormat="1" x14ac:dyDescent="0.25">
      <c r="I222" s="247"/>
      <c r="M222" s="248"/>
    </row>
    <row r="223" spans="9:13" s="223" customFormat="1" x14ac:dyDescent="0.25">
      <c r="I223" s="247"/>
      <c r="M223" s="248"/>
    </row>
    <row r="224" spans="9:13" s="223" customFormat="1" x14ac:dyDescent="0.25">
      <c r="I224" s="247"/>
      <c r="M224" s="248"/>
    </row>
    <row r="225" spans="9:13" s="223" customFormat="1" x14ac:dyDescent="0.25">
      <c r="I225" s="247"/>
      <c r="M225" s="248"/>
    </row>
    <row r="226" spans="9:13" s="223" customFormat="1" x14ac:dyDescent="0.25">
      <c r="I226" s="247"/>
      <c r="M226" s="248"/>
    </row>
    <row r="227" spans="9:13" s="223" customFormat="1" x14ac:dyDescent="0.25">
      <c r="I227" s="247"/>
      <c r="M227" s="248"/>
    </row>
    <row r="228" spans="9:13" s="223" customFormat="1" x14ac:dyDescent="0.25">
      <c r="I228" s="247"/>
      <c r="M228" s="248"/>
    </row>
    <row r="229" spans="9:13" s="223" customFormat="1" x14ac:dyDescent="0.25">
      <c r="I229" s="247"/>
      <c r="M229" s="248"/>
    </row>
    <row r="230" spans="9:13" s="223" customFormat="1" x14ac:dyDescent="0.25">
      <c r="I230" s="247"/>
      <c r="M230" s="248"/>
    </row>
    <row r="231" spans="9:13" s="223" customFormat="1" x14ac:dyDescent="0.25">
      <c r="I231" s="247"/>
      <c r="M231" s="248"/>
    </row>
    <row r="232" spans="9:13" s="223" customFormat="1" x14ac:dyDescent="0.25">
      <c r="I232" s="247"/>
      <c r="M232" s="248"/>
    </row>
    <row r="233" spans="9:13" s="223" customFormat="1" x14ac:dyDescent="0.25">
      <c r="I233" s="247"/>
      <c r="M233" s="248"/>
    </row>
    <row r="234" spans="9:13" s="223" customFormat="1" x14ac:dyDescent="0.25">
      <c r="I234" s="247"/>
      <c r="M234" s="248"/>
    </row>
    <row r="235" spans="9:13" s="223" customFormat="1" x14ac:dyDescent="0.25">
      <c r="I235" s="247"/>
      <c r="M235" s="248"/>
    </row>
    <row r="236" spans="9:13" s="223" customFormat="1" x14ac:dyDescent="0.25">
      <c r="I236" s="247"/>
      <c r="M236" s="248"/>
    </row>
    <row r="237" spans="9:13" s="223" customFormat="1" x14ac:dyDescent="0.25">
      <c r="I237" s="247"/>
      <c r="M237" s="248"/>
    </row>
    <row r="238" spans="9:13" s="223" customFormat="1" x14ac:dyDescent="0.25">
      <c r="I238" s="247"/>
      <c r="M238" s="248"/>
    </row>
    <row r="239" spans="9:13" s="223" customFormat="1" x14ac:dyDescent="0.25">
      <c r="I239" s="247"/>
      <c r="M239" s="248"/>
    </row>
    <row r="240" spans="9:13" s="223" customFormat="1" x14ac:dyDescent="0.25">
      <c r="I240" s="247"/>
      <c r="M240" s="248"/>
    </row>
    <row r="241" spans="9:13" s="223" customFormat="1" x14ac:dyDescent="0.25">
      <c r="I241" s="247"/>
      <c r="M241" s="248"/>
    </row>
    <row r="242" spans="9:13" s="223" customFormat="1" x14ac:dyDescent="0.25">
      <c r="I242" s="247"/>
      <c r="M242" s="248"/>
    </row>
    <row r="243" spans="9:13" s="223" customFormat="1" x14ac:dyDescent="0.25">
      <c r="I243" s="247"/>
      <c r="M243" s="248"/>
    </row>
    <row r="244" spans="9:13" s="223" customFormat="1" x14ac:dyDescent="0.25">
      <c r="I244" s="247"/>
      <c r="M244" s="248"/>
    </row>
    <row r="245" spans="9:13" s="223" customFormat="1" x14ac:dyDescent="0.25">
      <c r="I245" s="247"/>
      <c r="M245" s="248"/>
    </row>
    <row r="246" spans="9:13" s="223" customFormat="1" x14ac:dyDescent="0.25">
      <c r="I246" s="247"/>
      <c r="M246" s="248"/>
    </row>
    <row r="247" spans="9:13" s="223" customFormat="1" x14ac:dyDescent="0.25">
      <c r="I247" s="247"/>
      <c r="M247" s="248"/>
    </row>
    <row r="248" spans="9:13" s="223" customFormat="1" x14ac:dyDescent="0.25">
      <c r="I248" s="247"/>
      <c r="M248" s="248"/>
    </row>
    <row r="249" spans="9:13" s="223" customFormat="1" x14ac:dyDescent="0.25">
      <c r="I249" s="247"/>
      <c r="M249" s="248"/>
    </row>
  </sheetData>
  <mergeCells count="21">
    <mergeCell ref="A3:K4"/>
    <mergeCell ref="C6:D7"/>
    <mergeCell ref="A6:A8"/>
    <mergeCell ref="B6:B8"/>
    <mergeCell ref="J6:J8"/>
    <mergeCell ref="I6:I8"/>
    <mergeCell ref="E6:F7"/>
    <mergeCell ref="G6:H7"/>
    <mergeCell ref="A71:J71"/>
    <mergeCell ref="J54:J56"/>
    <mergeCell ref="A24:J24"/>
    <mergeCell ref="E54:F55"/>
    <mergeCell ref="G54:H55"/>
    <mergeCell ref="A54:A56"/>
    <mergeCell ref="B54:B56"/>
    <mergeCell ref="C54:D55"/>
    <mergeCell ref="I54:I56"/>
    <mergeCell ref="A25:J25"/>
    <mergeCell ref="A26:J26"/>
    <mergeCell ref="A51:I52"/>
    <mergeCell ref="A29:K29"/>
  </mergeCells>
  <hyperlinks>
    <hyperlink ref="A1" location="TOC!A1" display="TOC"/>
  </hyperlinks>
  <pageMargins left="0.70866141732283472" right="0.70866141732283472" top="0.74803149606299213" bottom="0.74803149606299213" header="0.31496062992125984" footer="0.31496062992125984"/>
  <pageSetup paperSize="9" scale="88" orientation="landscape" horizontalDpi="1200" verticalDpi="1200" r:id="rId1"/>
  <headerFooter>
    <oddHeader>&amp;C&amp;F</oddHeader>
    <oddFooter>&amp;C&amp;A
Page &amp;P of &amp;N</oddFooter>
  </headerFooter>
  <rowBreaks count="2" manualBreakCount="2">
    <brk id="27" max="11" man="1"/>
    <brk id="49" max="11" man="1"/>
  </rowBreaks>
  <colBreaks count="1" manualBreakCount="1">
    <brk id="12" max="76"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67"/>
  <sheetViews>
    <sheetView zoomScaleNormal="100" zoomScaleSheetLayoutView="70" workbookViewId="0"/>
  </sheetViews>
  <sheetFormatPr defaultRowHeight="15" x14ac:dyDescent="0.25"/>
  <cols>
    <col min="1" max="1" width="14.7109375" customWidth="1"/>
    <col min="2" max="2" width="15.7109375" customWidth="1"/>
    <col min="3" max="3" width="14.42578125" bestFit="1" customWidth="1"/>
    <col min="4" max="5" width="11" customWidth="1"/>
    <col min="7" max="7" width="10" bestFit="1" customWidth="1"/>
    <col min="9" max="9" width="10" bestFit="1" customWidth="1"/>
    <col min="10" max="10" width="9.140625" style="37"/>
    <col min="11" max="11" width="15.140625" bestFit="1" customWidth="1"/>
    <col min="12" max="12" width="10" bestFit="1" customWidth="1"/>
    <col min="13" max="13" width="13.42578125" hidden="1" customWidth="1"/>
    <col min="14" max="14" width="15" style="6" hidden="1" customWidth="1"/>
    <col min="15" max="15" width="12.7109375" customWidth="1"/>
    <col min="16" max="16" width="20.7109375" customWidth="1"/>
    <col min="17" max="25" width="9.140625" style="223"/>
  </cols>
  <sheetData>
    <row r="1" spans="1:16" s="223" customFormat="1" x14ac:dyDescent="0.25">
      <c r="A1" s="222" t="s">
        <v>74</v>
      </c>
      <c r="B1" s="233"/>
      <c r="J1" s="247"/>
      <c r="N1" s="248"/>
    </row>
    <row r="2" spans="1:16" s="223" customFormat="1" x14ac:dyDescent="0.25">
      <c r="J2" s="247"/>
      <c r="N2" s="248"/>
    </row>
    <row r="3" spans="1:16" s="223" customFormat="1" x14ac:dyDescent="0.25">
      <c r="A3" s="690" t="s">
        <v>592</v>
      </c>
      <c r="B3" s="690"/>
      <c r="C3" s="690"/>
      <c r="D3" s="690"/>
      <c r="E3" s="690"/>
      <c r="F3" s="690"/>
      <c r="G3" s="690"/>
      <c r="H3" s="690"/>
      <c r="I3" s="690"/>
      <c r="J3" s="690"/>
      <c r="K3" s="690"/>
      <c r="L3" s="690"/>
      <c r="M3" s="690"/>
      <c r="N3" s="690"/>
      <c r="P3" s="222"/>
    </row>
    <row r="4" spans="1:16" s="223" customFormat="1" x14ac:dyDescent="0.25">
      <c r="A4" s="249"/>
      <c r="B4" s="249"/>
      <c r="C4" s="249"/>
      <c r="D4" s="249"/>
      <c r="E4" s="249"/>
      <c r="F4" s="249"/>
      <c r="G4" s="249"/>
      <c r="H4" s="249"/>
      <c r="I4" s="249"/>
      <c r="J4" s="249"/>
      <c r="K4" s="249"/>
      <c r="L4" s="249"/>
      <c r="M4" s="249"/>
      <c r="N4" s="249"/>
      <c r="P4" s="222"/>
    </row>
    <row r="5" spans="1:16" ht="15" customHeight="1" x14ac:dyDescent="0.25">
      <c r="A5" s="691" t="s">
        <v>0</v>
      </c>
      <c r="B5" s="691" t="s">
        <v>106</v>
      </c>
      <c r="C5" s="62" t="s">
        <v>1</v>
      </c>
      <c r="D5" s="697" t="s">
        <v>2</v>
      </c>
      <c r="E5" s="697"/>
      <c r="F5" s="694" t="s">
        <v>3</v>
      </c>
      <c r="G5" s="694"/>
      <c r="H5" s="694" t="s">
        <v>4</v>
      </c>
      <c r="I5" s="694"/>
      <c r="J5" s="64" t="s">
        <v>5</v>
      </c>
      <c r="K5" s="694" t="s">
        <v>7</v>
      </c>
      <c r="L5" s="694"/>
      <c r="M5" s="706" t="s">
        <v>37</v>
      </c>
      <c r="N5" s="694" t="s">
        <v>32</v>
      </c>
      <c r="O5" s="701" t="s">
        <v>37</v>
      </c>
      <c r="P5" s="721" t="s">
        <v>552</v>
      </c>
    </row>
    <row r="6" spans="1:16" x14ac:dyDescent="0.25">
      <c r="A6" s="692"/>
      <c r="B6" s="692"/>
      <c r="C6" s="63" t="s">
        <v>34</v>
      </c>
      <c r="D6" s="717"/>
      <c r="E6" s="717"/>
      <c r="F6" s="695"/>
      <c r="G6" s="695"/>
      <c r="H6" s="695"/>
      <c r="I6" s="695"/>
      <c r="J6" s="65" t="s">
        <v>6</v>
      </c>
      <c r="K6" s="695"/>
      <c r="L6" s="695"/>
      <c r="M6" s="762"/>
      <c r="N6" s="695"/>
      <c r="O6" s="702"/>
      <c r="P6" s="722"/>
    </row>
    <row r="7" spans="1:16" x14ac:dyDescent="0.25">
      <c r="A7" s="693"/>
      <c r="B7" s="693"/>
      <c r="C7" s="7" t="s">
        <v>8</v>
      </c>
      <c r="D7" s="7" t="s">
        <v>9</v>
      </c>
      <c r="E7" s="7" t="s">
        <v>10</v>
      </c>
      <c r="F7" s="8" t="s">
        <v>9</v>
      </c>
      <c r="G7" s="8" t="s">
        <v>10</v>
      </c>
      <c r="H7" s="8" t="s">
        <v>9</v>
      </c>
      <c r="I7" s="8" t="s">
        <v>10</v>
      </c>
      <c r="J7" s="8" t="s">
        <v>10</v>
      </c>
      <c r="K7" s="8" t="s">
        <v>9</v>
      </c>
      <c r="L7" s="8" t="s">
        <v>10</v>
      </c>
      <c r="M7" s="763"/>
      <c r="N7" s="696"/>
      <c r="O7" s="703"/>
      <c r="P7" s="761"/>
    </row>
    <row r="8" spans="1:16" x14ac:dyDescent="0.25">
      <c r="A8" s="170" t="s">
        <v>11</v>
      </c>
      <c r="B8" s="1" t="s">
        <v>12</v>
      </c>
      <c r="C8" s="50">
        <v>107</v>
      </c>
      <c r="D8" s="50">
        <v>81</v>
      </c>
      <c r="E8" s="26">
        <f t="shared" ref="E8:E22" si="0">D8/C8</f>
        <v>0.7570093457943925</v>
      </c>
      <c r="F8" s="50">
        <v>3</v>
      </c>
      <c r="G8" s="17">
        <f t="shared" ref="G8:G22" si="1">F8/C8</f>
        <v>2.8037383177570093E-2</v>
      </c>
      <c r="H8" s="50">
        <v>22</v>
      </c>
      <c r="I8" s="17">
        <f t="shared" ref="I8:I22" si="2">H8/C8</f>
        <v>0.20560747663551401</v>
      </c>
      <c r="J8" s="10">
        <f t="shared" ref="J8:J22" si="3">E8+G8+I8</f>
        <v>0.99065420560747663</v>
      </c>
      <c r="K8" s="50">
        <v>1</v>
      </c>
      <c r="L8" s="19">
        <f t="shared" ref="L8:L22" si="4">K8/C8</f>
        <v>9.3457943925233638E-3</v>
      </c>
      <c r="M8" s="19"/>
      <c r="N8" s="49"/>
      <c r="P8" s="256"/>
    </row>
    <row r="9" spans="1:16" x14ac:dyDescent="0.25">
      <c r="A9" s="170" t="s">
        <v>13</v>
      </c>
      <c r="B9" s="1" t="s">
        <v>14</v>
      </c>
      <c r="C9" s="50">
        <v>107</v>
      </c>
      <c r="D9" s="50">
        <v>78</v>
      </c>
      <c r="E9" s="26">
        <f t="shared" si="0"/>
        <v>0.7289719626168224</v>
      </c>
      <c r="F9" s="50">
        <v>4</v>
      </c>
      <c r="G9" s="17">
        <f t="shared" si="1"/>
        <v>3.7383177570093455E-2</v>
      </c>
      <c r="H9" s="50">
        <v>25</v>
      </c>
      <c r="I9" s="17">
        <f t="shared" si="2"/>
        <v>0.23364485981308411</v>
      </c>
      <c r="J9" s="10">
        <f t="shared" si="3"/>
        <v>1</v>
      </c>
      <c r="K9" s="50">
        <v>0</v>
      </c>
      <c r="L9" s="19">
        <f t="shared" si="4"/>
        <v>0</v>
      </c>
      <c r="M9" s="19"/>
      <c r="N9" s="49"/>
      <c r="P9" s="256"/>
    </row>
    <row r="10" spans="1:16" x14ac:dyDescent="0.25">
      <c r="A10" s="170" t="s">
        <v>15</v>
      </c>
      <c r="B10" s="1" t="s">
        <v>16</v>
      </c>
      <c r="C10" s="50">
        <v>142</v>
      </c>
      <c r="D10" s="50">
        <v>71</v>
      </c>
      <c r="E10" s="26">
        <f t="shared" si="0"/>
        <v>0.5</v>
      </c>
      <c r="F10" s="50">
        <v>5</v>
      </c>
      <c r="G10" s="17">
        <f t="shared" si="1"/>
        <v>3.5211267605633804E-2</v>
      </c>
      <c r="H10" s="50">
        <v>65</v>
      </c>
      <c r="I10" s="17">
        <f t="shared" si="2"/>
        <v>0.45774647887323944</v>
      </c>
      <c r="J10" s="10">
        <f t="shared" si="3"/>
        <v>0.99295774647887325</v>
      </c>
      <c r="K10" s="50">
        <v>1</v>
      </c>
      <c r="L10" s="19">
        <f t="shared" si="4"/>
        <v>7.0422535211267607E-3</v>
      </c>
      <c r="M10" s="19"/>
      <c r="N10" s="49"/>
      <c r="P10" s="256"/>
    </row>
    <row r="11" spans="1:16" x14ac:dyDescent="0.25">
      <c r="A11" s="170" t="s">
        <v>17</v>
      </c>
      <c r="B11" s="1" t="s">
        <v>18</v>
      </c>
      <c r="C11" s="50">
        <v>131</v>
      </c>
      <c r="D11" s="50">
        <v>95</v>
      </c>
      <c r="E11" s="26">
        <f t="shared" si="0"/>
        <v>0.72519083969465647</v>
      </c>
      <c r="F11" s="50">
        <v>2</v>
      </c>
      <c r="G11" s="17">
        <f t="shared" si="1"/>
        <v>1.5267175572519083E-2</v>
      </c>
      <c r="H11" s="50">
        <v>34</v>
      </c>
      <c r="I11" s="17">
        <f t="shared" si="2"/>
        <v>0.25954198473282442</v>
      </c>
      <c r="J11" s="10">
        <f t="shared" si="3"/>
        <v>1</v>
      </c>
      <c r="K11" s="50">
        <v>0</v>
      </c>
      <c r="L11" s="19">
        <f t="shared" si="4"/>
        <v>0</v>
      </c>
      <c r="M11" s="19"/>
      <c r="N11" s="49"/>
      <c r="P11" s="256"/>
    </row>
    <row r="12" spans="1:16" x14ac:dyDescent="0.25">
      <c r="A12" s="170" t="s">
        <v>19</v>
      </c>
      <c r="B12" s="1" t="s">
        <v>19</v>
      </c>
      <c r="C12" s="50">
        <v>160</v>
      </c>
      <c r="D12" s="50">
        <v>137</v>
      </c>
      <c r="E12" s="26">
        <f t="shared" si="0"/>
        <v>0.85624999999999996</v>
      </c>
      <c r="F12" s="50">
        <v>3</v>
      </c>
      <c r="G12" s="17">
        <f t="shared" si="1"/>
        <v>1.8749999999999999E-2</v>
      </c>
      <c r="H12" s="50">
        <v>20</v>
      </c>
      <c r="I12" s="17">
        <f t="shared" si="2"/>
        <v>0.125</v>
      </c>
      <c r="J12" s="10">
        <f t="shared" si="3"/>
        <v>1</v>
      </c>
      <c r="K12" s="50">
        <v>0</v>
      </c>
      <c r="L12" s="19">
        <f t="shared" si="4"/>
        <v>0</v>
      </c>
      <c r="M12" s="19"/>
      <c r="N12" s="49"/>
      <c r="P12" s="262" t="s">
        <v>55</v>
      </c>
    </row>
    <row r="13" spans="1:16" x14ac:dyDescent="0.25">
      <c r="A13" s="170" t="s">
        <v>20</v>
      </c>
      <c r="B13" s="1" t="s">
        <v>20</v>
      </c>
      <c r="C13" s="50">
        <v>205</v>
      </c>
      <c r="D13" s="50">
        <v>112</v>
      </c>
      <c r="E13" s="26">
        <f t="shared" si="0"/>
        <v>0.54634146341463419</v>
      </c>
      <c r="F13" s="50">
        <v>2</v>
      </c>
      <c r="G13" s="17">
        <f t="shared" si="1"/>
        <v>9.7560975609756097E-3</v>
      </c>
      <c r="H13" s="50">
        <v>77</v>
      </c>
      <c r="I13" s="17">
        <f t="shared" si="2"/>
        <v>0.37560975609756098</v>
      </c>
      <c r="J13" s="10">
        <f t="shared" si="3"/>
        <v>0.93170731707317078</v>
      </c>
      <c r="K13" s="50">
        <v>14</v>
      </c>
      <c r="L13" s="19">
        <f t="shared" si="4"/>
        <v>6.8292682926829273E-2</v>
      </c>
      <c r="M13" s="19"/>
      <c r="N13" s="49"/>
      <c r="P13" s="256"/>
    </row>
    <row r="14" spans="1:16" x14ac:dyDescent="0.25">
      <c r="A14" s="170" t="s">
        <v>21</v>
      </c>
      <c r="B14" s="1" t="s">
        <v>83</v>
      </c>
      <c r="C14" s="50">
        <v>123</v>
      </c>
      <c r="D14" s="50">
        <v>59</v>
      </c>
      <c r="E14" s="26">
        <f t="shared" si="0"/>
        <v>0.47967479674796748</v>
      </c>
      <c r="F14" s="50">
        <v>3</v>
      </c>
      <c r="G14" s="17">
        <f t="shared" si="1"/>
        <v>2.4390243902439025E-2</v>
      </c>
      <c r="H14" s="50">
        <v>54</v>
      </c>
      <c r="I14" s="17">
        <f t="shared" si="2"/>
        <v>0.43902439024390244</v>
      </c>
      <c r="J14" s="10">
        <f t="shared" si="3"/>
        <v>0.94308943089430897</v>
      </c>
      <c r="K14" s="50">
        <v>7</v>
      </c>
      <c r="L14" s="19">
        <f t="shared" si="4"/>
        <v>5.6910569105691054E-2</v>
      </c>
      <c r="M14" s="19"/>
      <c r="N14" s="49"/>
      <c r="P14" s="262" t="s">
        <v>54</v>
      </c>
    </row>
    <row r="15" spans="1:16" x14ac:dyDescent="0.25">
      <c r="A15" s="170" t="s">
        <v>22</v>
      </c>
      <c r="B15" s="1" t="s">
        <v>22</v>
      </c>
      <c r="C15" s="50">
        <v>264</v>
      </c>
      <c r="D15" s="50">
        <v>117</v>
      </c>
      <c r="E15" s="26">
        <f t="shared" si="0"/>
        <v>0.44318181818181818</v>
      </c>
      <c r="F15" s="50">
        <v>4</v>
      </c>
      <c r="G15" s="17">
        <f t="shared" si="1"/>
        <v>1.5151515151515152E-2</v>
      </c>
      <c r="H15" s="50">
        <v>55</v>
      </c>
      <c r="I15" s="17">
        <f t="shared" si="2"/>
        <v>0.20833333333333334</v>
      </c>
      <c r="J15" s="10">
        <f t="shared" si="3"/>
        <v>0.66666666666666663</v>
      </c>
      <c r="K15" s="50">
        <v>88</v>
      </c>
      <c r="L15" s="19">
        <f t="shared" si="4"/>
        <v>0.33333333333333331</v>
      </c>
      <c r="M15" s="19"/>
      <c r="N15" s="49" t="s">
        <v>33</v>
      </c>
      <c r="P15" s="262" t="s">
        <v>54</v>
      </c>
    </row>
    <row r="16" spans="1:16" x14ac:dyDescent="0.25">
      <c r="A16" s="170" t="s">
        <v>23</v>
      </c>
      <c r="B16" s="1" t="s">
        <v>84</v>
      </c>
      <c r="C16" s="50">
        <v>158</v>
      </c>
      <c r="D16" s="50">
        <v>110</v>
      </c>
      <c r="E16" s="26">
        <f t="shared" si="0"/>
        <v>0.69620253164556967</v>
      </c>
      <c r="F16" s="50">
        <v>5</v>
      </c>
      <c r="G16" s="17">
        <f t="shared" si="1"/>
        <v>3.1645569620253167E-2</v>
      </c>
      <c r="H16" s="50">
        <v>40</v>
      </c>
      <c r="I16" s="17">
        <f t="shared" si="2"/>
        <v>0.25316455696202533</v>
      </c>
      <c r="J16" s="10">
        <f t="shared" si="3"/>
        <v>0.98101265822784822</v>
      </c>
      <c r="K16" s="50">
        <v>3</v>
      </c>
      <c r="L16" s="19">
        <f t="shared" si="4"/>
        <v>1.8987341772151899E-2</v>
      </c>
      <c r="M16" s="19"/>
      <c r="N16" s="49"/>
      <c r="P16" s="256"/>
    </row>
    <row r="17" spans="1:23" x14ac:dyDescent="0.25">
      <c r="A17" s="170" t="s">
        <v>24</v>
      </c>
      <c r="B17" s="1" t="s">
        <v>85</v>
      </c>
      <c r="C17" s="50">
        <v>77</v>
      </c>
      <c r="D17" s="50">
        <v>60</v>
      </c>
      <c r="E17" s="26">
        <f t="shared" si="0"/>
        <v>0.77922077922077926</v>
      </c>
      <c r="F17" s="50">
        <v>0</v>
      </c>
      <c r="G17" s="17">
        <f t="shared" si="1"/>
        <v>0</v>
      </c>
      <c r="H17" s="50">
        <v>17</v>
      </c>
      <c r="I17" s="17">
        <f t="shared" si="2"/>
        <v>0.22077922077922077</v>
      </c>
      <c r="J17" s="10">
        <f t="shared" si="3"/>
        <v>1</v>
      </c>
      <c r="K17" s="50">
        <v>0</v>
      </c>
      <c r="L17" s="19">
        <f t="shared" si="4"/>
        <v>0</v>
      </c>
      <c r="M17" s="19"/>
      <c r="N17" s="49"/>
      <c r="P17" s="256"/>
    </row>
    <row r="18" spans="1:23" x14ac:dyDescent="0.25">
      <c r="A18" s="170" t="s">
        <v>25</v>
      </c>
      <c r="B18" s="1" t="s">
        <v>86</v>
      </c>
      <c r="C18" s="50">
        <v>133</v>
      </c>
      <c r="D18" s="50">
        <v>94</v>
      </c>
      <c r="E18" s="26">
        <f t="shared" si="0"/>
        <v>0.70676691729323304</v>
      </c>
      <c r="F18" s="50">
        <v>1</v>
      </c>
      <c r="G18" s="17">
        <f t="shared" si="1"/>
        <v>7.5187969924812026E-3</v>
      </c>
      <c r="H18" s="50">
        <v>37</v>
      </c>
      <c r="I18" s="17">
        <f t="shared" si="2"/>
        <v>0.2781954887218045</v>
      </c>
      <c r="J18" s="10">
        <f t="shared" si="3"/>
        <v>0.99248120300751874</v>
      </c>
      <c r="K18" s="50">
        <v>1</v>
      </c>
      <c r="L18" s="19">
        <f t="shared" si="4"/>
        <v>7.5187969924812026E-3</v>
      </c>
      <c r="M18" s="19"/>
      <c r="N18" s="49"/>
      <c r="P18" s="256"/>
    </row>
    <row r="19" spans="1:23" x14ac:dyDescent="0.25">
      <c r="A19" s="170" t="s">
        <v>26</v>
      </c>
      <c r="B19" s="1" t="s">
        <v>108</v>
      </c>
      <c r="C19" s="50">
        <v>170</v>
      </c>
      <c r="D19" s="50">
        <v>87</v>
      </c>
      <c r="E19" s="26">
        <f t="shared" si="0"/>
        <v>0.5117647058823529</v>
      </c>
      <c r="F19" s="50">
        <v>1</v>
      </c>
      <c r="G19" s="17">
        <f t="shared" si="1"/>
        <v>5.8823529411764705E-3</v>
      </c>
      <c r="H19" s="50">
        <v>62</v>
      </c>
      <c r="I19" s="17">
        <f t="shared" si="2"/>
        <v>0.36470588235294116</v>
      </c>
      <c r="J19" s="10">
        <f t="shared" si="3"/>
        <v>0.88235294117647056</v>
      </c>
      <c r="K19" s="50">
        <v>20</v>
      </c>
      <c r="L19" s="19">
        <f t="shared" si="4"/>
        <v>0.11764705882352941</v>
      </c>
      <c r="M19" s="19" t="s">
        <v>33</v>
      </c>
      <c r="N19" s="49"/>
      <c r="O19" s="50" t="s">
        <v>33</v>
      </c>
      <c r="P19" s="256"/>
    </row>
    <row r="20" spans="1:23" x14ac:dyDescent="0.25">
      <c r="A20" s="170" t="s">
        <v>27</v>
      </c>
      <c r="B20" s="1" t="s">
        <v>27</v>
      </c>
      <c r="C20" s="50">
        <v>75</v>
      </c>
      <c r="D20" s="50">
        <v>40</v>
      </c>
      <c r="E20" s="26">
        <f t="shared" si="0"/>
        <v>0.53333333333333333</v>
      </c>
      <c r="F20" s="50">
        <v>1</v>
      </c>
      <c r="G20" s="17">
        <f t="shared" si="1"/>
        <v>1.3333333333333334E-2</v>
      </c>
      <c r="H20" s="50">
        <v>33</v>
      </c>
      <c r="I20" s="17">
        <f t="shared" si="2"/>
        <v>0.44</v>
      </c>
      <c r="J20" s="10">
        <f t="shared" si="3"/>
        <v>0.98666666666666658</v>
      </c>
      <c r="K20" s="50">
        <v>1</v>
      </c>
      <c r="L20" s="19">
        <f t="shared" si="4"/>
        <v>1.3333333333333334E-2</v>
      </c>
      <c r="M20" s="19"/>
      <c r="N20" s="49"/>
      <c r="P20" s="256"/>
    </row>
    <row r="21" spans="1:23" x14ac:dyDescent="0.25">
      <c r="A21" s="171" t="s">
        <v>28</v>
      </c>
      <c r="B21" s="169" t="s">
        <v>28</v>
      </c>
      <c r="C21" s="2">
        <f>SUM(C8:C20)</f>
        <v>1852</v>
      </c>
      <c r="D21" s="2">
        <f>SUM(D8:D20)</f>
        <v>1141</v>
      </c>
      <c r="E21" s="20">
        <f t="shared" si="0"/>
        <v>0.61609071274298055</v>
      </c>
      <c r="F21" s="2">
        <f>SUM(F8:F20)</f>
        <v>34</v>
      </c>
      <c r="G21" s="21">
        <f t="shared" si="1"/>
        <v>1.8358531317494601E-2</v>
      </c>
      <c r="H21" s="2">
        <f>SUM(H8:H20)</f>
        <v>541</v>
      </c>
      <c r="I21" s="21">
        <f t="shared" si="2"/>
        <v>0.29211663066954646</v>
      </c>
      <c r="J21" s="3">
        <f t="shared" si="3"/>
        <v>0.92656587473002161</v>
      </c>
      <c r="K21" s="2">
        <f>SUM(K8:K20)</f>
        <v>136</v>
      </c>
      <c r="L21" s="22">
        <f t="shared" si="4"/>
        <v>7.3434125269978404E-2</v>
      </c>
      <c r="M21" s="19"/>
      <c r="N21" s="49"/>
      <c r="P21" s="256"/>
      <c r="S21" s="230"/>
      <c r="W21" s="230"/>
    </row>
    <row r="22" spans="1:23" x14ac:dyDescent="0.25">
      <c r="A22" s="604" t="s">
        <v>35</v>
      </c>
      <c r="B22" s="639"/>
      <c r="C22" s="605">
        <f>SUM(C21-C19)</f>
        <v>1682</v>
      </c>
      <c r="D22" s="605">
        <f>SUM(D21-D19)</f>
        <v>1054</v>
      </c>
      <c r="E22" s="640">
        <f t="shared" si="0"/>
        <v>0.62663495838287753</v>
      </c>
      <c r="F22" s="605">
        <f>SUM(F21-F19)</f>
        <v>33</v>
      </c>
      <c r="G22" s="320">
        <f t="shared" si="1"/>
        <v>1.9619500594530322E-2</v>
      </c>
      <c r="H22" s="605">
        <f>SUM(H21-H19)</f>
        <v>479</v>
      </c>
      <c r="I22" s="320">
        <f t="shared" si="2"/>
        <v>0.28478002378121287</v>
      </c>
      <c r="J22" s="321">
        <f t="shared" si="3"/>
        <v>0.93103448275862077</v>
      </c>
      <c r="K22" s="605">
        <f>SUM(K21-K19)</f>
        <v>116</v>
      </c>
      <c r="L22" s="322">
        <f t="shared" si="4"/>
        <v>6.8965517241379309E-2</v>
      </c>
      <c r="M22" s="25"/>
      <c r="N22" s="39"/>
      <c r="O22" s="134"/>
      <c r="P22" s="257"/>
      <c r="Q22" s="230"/>
      <c r="U22" s="230"/>
    </row>
    <row r="23" spans="1:23" s="223" customFormat="1" x14ac:dyDescent="0.25">
      <c r="A23" s="250" t="s">
        <v>547</v>
      </c>
      <c r="B23" s="250"/>
      <c r="J23" s="247"/>
      <c r="N23" s="251"/>
    </row>
    <row r="24" spans="1:23" s="223" customFormat="1" x14ac:dyDescent="0.25">
      <c r="A24" s="250" t="s">
        <v>360</v>
      </c>
      <c r="J24" s="247"/>
      <c r="M24" s="223" t="s">
        <v>107</v>
      </c>
      <c r="N24" s="248"/>
    </row>
    <row r="25" spans="1:23" s="223" customFormat="1" x14ac:dyDescent="0.25">
      <c r="A25" s="498" t="s">
        <v>553</v>
      </c>
      <c r="J25" s="247"/>
      <c r="N25" s="248"/>
    </row>
    <row r="26" spans="1:23" s="223" customFormat="1" x14ac:dyDescent="0.25">
      <c r="A26" s="250" t="s">
        <v>52</v>
      </c>
      <c r="J26" s="247"/>
      <c r="N26" s="248"/>
    </row>
    <row r="27" spans="1:23" s="223" customFormat="1" x14ac:dyDescent="0.25">
      <c r="A27" s="250"/>
      <c r="J27" s="247"/>
      <c r="N27" s="248"/>
    </row>
    <row r="28" spans="1:23" s="223" customFormat="1" x14ac:dyDescent="0.25">
      <c r="J28" s="247"/>
      <c r="N28" s="248"/>
    </row>
    <row r="29" spans="1:23" s="223" customFormat="1" x14ac:dyDescent="0.25">
      <c r="A29" s="690" t="s">
        <v>593</v>
      </c>
      <c r="B29" s="690"/>
      <c r="C29" s="690"/>
      <c r="D29" s="690"/>
      <c r="E29" s="690"/>
      <c r="F29" s="690"/>
      <c r="G29" s="690"/>
      <c r="H29" s="690"/>
      <c r="I29" s="690"/>
      <c r="J29" s="690"/>
      <c r="K29" s="690"/>
      <c r="L29" s="690"/>
      <c r="M29" s="690"/>
      <c r="N29" s="690"/>
    </row>
    <row r="30" spans="1:23" s="223" customFormat="1" x14ac:dyDescent="0.25">
      <c r="A30" s="252"/>
      <c r="B30" s="252"/>
      <c r="C30" s="252"/>
      <c r="D30" s="252"/>
      <c r="E30" s="252"/>
      <c r="F30" s="252"/>
      <c r="G30" s="252"/>
      <c r="H30" s="252"/>
      <c r="I30" s="252"/>
      <c r="J30" s="252"/>
      <c r="K30" s="252"/>
      <c r="L30" s="252"/>
      <c r="M30" s="252"/>
      <c r="N30" s="252"/>
    </row>
    <row r="31" spans="1:23" x14ac:dyDescent="0.25">
      <c r="A31" s="691" t="s">
        <v>0</v>
      </c>
      <c r="B31" s="691" t="s">
        <v>106</v>
      </c>
      <c r="C31" s="62" t="s">
        <v>1</v>
      </c>
      <c r="D31" s="697" t="s">
        <v>2</v>
      </c>
      <c r="E31" s="697"/>
      <c r="F31" s="694" t="s">
        <v>3</v>
      </c>
      <c r="G31" s="694"/>
      <c r="H31" s="694" t="s">
        <v>4</v>
      </c>
      <c r="I31" s="694"/>
      <c r="J31" s="64" t="s">
        <v>5</v>
      </c>
      <c r="K31" s="694" t="s">
        <v>7</v>
      </c>
      <c r="L31" s="721"/>
      <c r="M31" s="706" t="s">
        <v>37</v>
      </c>
      <c r="N31" s="694" t="s">
        <v>32</v>
      </c>
      <c r="O31" s="223"/>
      <c r="P31" s="223"/>
    </row>
    <row r="32" spans="1:23" x14ac:dyDescent="0.25">
      <c r="A32" s="692"/>
      <c r="B32" s="692"/>
      <c r="C32" s="63" t="s">
        <v>34</v>
      </c>
      <c r="D32" s="717"/>
      <c r="E32" s="717"/>
      <c r="F32" s="695"/>
      <c r="G32" s="695"/>
      <c r="H32" s="695"/>
      <c r="I32" s="695"/>
      <c r="J32" s="65" t="s">
        <v>6</v>
      </c>
      <c r="K32" s="695"/>
      <c r="L32" s="722"/>
      <c r="M32" s="762"/>
      <c r="N32" s="695"/>
      <c r="O32" s="223"/>
      <c r="P32" s="223"/>
    </row>
    <row r="33" spans="1:16" x14ac:dyDescent="0.25">
      <c r="A33" s="693"/>
      <c r="B33" s="693"/>
      <c r="C33" s="7" t="s">
        <v>8</v>
      </c>
      <c r="D33" s="7" t="s">
        <v>9</v>
      </c>
      <c r="E33" s="7" t="s">
        <v>10</v>
      </c>
      <c r="F33" s="8" t="s">
        <v>9</v>
      </c>
      <c r="G33" s="8" t="s">
        <v>10</v>
      </c>
      <c r="H33" s="8" t="s">
        <v>9</v>
      </c>
      <c r="I33" s="8" t="s">
        <v>10</v>
      </c>
      <c r="J33" s="8" t="s">
        <v>10</v>
      </c>
      <c r="K33" s="8" t="s">
        <v>9</v>
      </c>
      <c r="L33" s="261" t="s">
        <v>10</v>
      </c>
      <c r="M33" s="763"/>
      <c r="N33" s="696"/>
      <c r="O33" s="223"/>
      <c r="P33" s="223"/>
    </row>
    <row r="34" spans="1:16" x14ac:dyDescent="0.25">
      <c r="A34" s="170" t="s">
        <v>11</v>
      </c>
      <c r="B34" s="327" t="s">
        <v>12</v>
      </c>
      <c r="C34" s="50">
        <v>34</v>
      </c>
      <c r="D34" s="50">
        <v>15</v>
      </c>
      <c r="E34" s="26">
        <f t="shared" ref="E34:E47" si="5">D34/C34</f>
        <v>0.44117647058823528</v>
      </c>
      <c r="F34" s="50">
        <v>0</v>
      </c>
      <c r="G34" s="17">
        <f t="shared" ref="G34:G47" si="6">F34/C34</f>
        <v>0</v>
      </c>
      <c r="H34" s="50">
        <v>18</v>
      </c>
      <c r="I34" s="17">
        <f t="shared" ref="I34:I47" si="7">H34/C34</f>
        <v>0.52941176470588236</v>
      </c>
      <c r="J34" s="10">
        <f t="shared" ref="J34:J47" si="8">E34+G34+I34</f>
        <v>0.97058823529411764</v>
      </c>
      <c r="K34" s="49">
        <v>1</v>
      </c>
      <c r="L34" s="262">
        <f t="shared" ref="L34:L47" si="9">K34/C34</f>
        <v>2.9411764705882353E-2</v>
      </c>
      <c r="M34" s="19"/>
      <c r="N34" s="49"/>
      <c r="O34" s="223"/>
      <c r="P34" s="223"/>
    </row>
    <row r="35" spans="1:16" x14ac:dyDescent="0.25">
      <c r="A35" s="170" t="s">
        <v>13</v>
      </c>
      <c r="B35" s="327" t="s">
        <v>14</v>
      </c>
      <c r="C35" s="50">
        <v>41</v>
      </c>
      <c r="D35" s="50">
        <v>0</v>
      </c>
      <c r="E35" s="26">
        <f t="shared" si="5"/>
        <v>0</v>
      </c>
      <c r="F35" s="50">
        <v>0</v>
      </c>
      <c r="G35" s="17">
        <f t="shared" si="6"/>
        <v>0</v>
      </c>
      <c r="H35" s="50">
        <v>41</v>
      </c>
      <c r="I35" s="17">
        <f t="shared" si="7"/>
        <v>1</v>
      </c>
      <c r="J35" s="10">
        <f t="shared" si="8"/>
        <v>1</v>
      </c>
      <c r="K35" s="49">
        <v>0</v>
      </c>
      <c r="L35" s="262">
        <f t="shared" si="9"/>
        <v>0</v>
      </c>
      <c r="M35" s="19"/>
      <c r="N35" s="49"/>
      <c r="O35" s="223"/>
      <c r="P35" s="223"/>
    </row>
    <row r="36" spans="1:16" x14ac:dyDescent="0.25">
      <c r="A36" s="170" t="s">
        <v>15</v>
      </c>
      <c r="B36" s="327" t="s">
        <v>16</v>
      </c>
      <c r="C36" s="50">
        <v>41</v>
      </c>
      <c r="D36" s="50">
        <v>5</v>
      </c>
      <c r="E36" s="26">
        <f t="shared" si="5"/>
        <v>0.12195121951219512</v>
      </c>
      <c r="F36" s="50">
        <v>0</v>
      </c>
      <c r="G36" s="17">
        <f t="shared" si="6"/>
        <v>0</v>
      </c>
      <c r="H36" s="50">
        <v>36</v>
      </c>
      <c r="I36" s="17">
        <f t="shared" si="7"/>
        <v>0.87804878048780488</v>
      </c>
      <c r="J36" s="10">
        <f t="shared" si="8"/>
        <v>1</v>
      </c>
      <c r="K36" s="49">
        <v>0</v>
      </c>
      <c r="L36" s="262">
        <f t="shared" si="9"/>
        <v>0</v>
      </c>
      <c r="M36" s="19"/>
      <c r="N36" s="49"/>
      <c r="O36" s="223"/>
      <c r="P36" s="223"/>
    </row>
    <row r="37" spans="1:16" x14ac:dyDescent="0.25">
      <c r="A37" s="170" t="s">
        <v>17</v>
      </c>
      <c r="B37" s="327" t="s">
        <v>18</v>
      </c>
      <c r="C37" s="50">
        <v>35</v>
      </c>
      <c r="D37" s="50">
        <v>2</v>
      </c>
      <c r="E37" s="26">
        <f t="shared" si="5"/>
        <v>5.7142857142857141E-2</v>
      </c>
      <c r="F37" s="50">
        <v>0</v>
      </c>
      <c r="G37" s="17">
        <f t="shared" si="6"/>
        <v>0</v>
      </c>
      <c r="H37" s="50">
        <v>33</v>
      </c>
      <c r="I37" s="17">
        <f t="shared" si="7"/>
        <v>0.94285714285714284</v>
      </c>
      <c r="J37" s="10">
        <f t="shared" si="8"/>
        <v>1</v>
      </c>
      <c r="K37" s="49">
        <v>0</v>
      </c>
      <c r="L37" s="262">
        <f t="shared" si="9"/>
        <v>0</v>
      </c>
      <c r="M37" s="19"/>
      <c r="N37" s="49"/>
      <c r="O37" s="223"/>
      <c r="P37" s="223"/>
    </row>
    <row r="38" spans="1:16" x14ac:dyDescent="0.25">
      <c r="A38" s="170" t="s">
        <v>19</v>
      </c>
      <c r="B38" s="327" t="s">
        <v>19</v>
      </c>
      <c r="C38" s="50">
        <v>53</v>
      </c>
      <c r="D38" s="50">
        <v>30</v>
      </c>
      <c r="E38" s="26">
        <f t="shared" si="5"/>
        <v>0.56603773584905659</v>
      </c>
      <c r="F38" s="50">
        <v>1</v>
      </c>
      <c r="G38" s="17">
        <f t="shared" si="6"/>
        <v>1.8867924528301886E-2</v>
      </c>
      <c r="H38" s="50">
        <v>22</v>
      </c>
      <c r="I38" s="17">
        <f t="shared" si="7"/>
        <v>0.41509433962264153</v>
      </c>
      <c r="J38" s="10">
        <f t="shared" si="8"/>
        <v>1</v>
      </c>
      <c r="K38" s="49">
        <v>0</v>
      </c>
      <c r="L38" s="262">
        <f t="shared" si="9"/>
        <v>0</v>
      </c>
      <c r="M38" s="19"/>
      <c r="N38" s="49"/>
      <c r="O38" s="223"/>
      <c r="P38" s="223"/>
    </row>
    <row r="39" spans="1:16" x14ac:dyDescent="0.25">
      <c r="A39" s="170" t="s">
        <v>20</v>
      </c>
      <c r="B39" s="327" t="s">
        <v>20</v>
      </c>
      <c r="C39" s="50">
        <v>58</v>
      </c>
      <c r="D39" s="50">
        <v>0</v>
      </c>
      <c r="E39" s="26">
        <f t="shared" si="5"/>
        <v>0</v>
      </c>
      <c r="F39" s="50">
        <v>0</v>
      </c>
      <c r="G39" s="17">
        <f t="shared" si="6"/>
        <v>0</v>
      </c>
      <c r="H39" s="50">
        <v>0</v>
      </c>
      <c r="I39" s="17">
        <f t="shared" si="7"/>
        <v>0</v>
      </c>
      <c r="J39" s="10">
        <f t="shared" si="8"/>
        <v>0</v>
      </c>
      <c r="K39" s="49">
        <v>58</v>
      </c>
      <c r="L39" s="262">
        <f t="shared" si="9"/>
        <v>1</v>
      </c>
      <c r="M39" s="19"/>
      <c r="N39" s="49"/>
      <c r="O39" s="223"/>
      <c r="P39" s="223"/>
    </row>
    <row r="40" spans="1:16" x14ac:dyDescent="0.25">
      <c r="A40" s="170" t="s">
        <v>21</v>
      </c>
      <c r="B40" s="328" t="s">
        <v>83</v>
      </c>
      <c r="C40" s="50">
        <v>31</v>
      </c>
      <c r="D40" s="50">
        <v>0</v>
      </c>
      <c r="E40" s="26">
        <f t="shared" si="5"/>
        <v>0</v>
      </c>
      <c r="F40" s="50">
        <v>0</v>
      </c>
      <c r="G40" s="17">
        <f t="shared" si="6"/>
        <v>0</v>
      </c>
      <c r="H40" s="50">
        <v>23</v>
      </c>
      <c r="I40" s="17">
        <f t="shared" si="7"/>
        <v>0.74193548387096775</v>
      </c>
      <c r="J40" s="10">
        <f t="shared" si="8"/>
        <v>0.74193548387096775</v>
      </c>
      <c r="K40" s="49">
        <v>8</v>
      </c>
      <c r="L40" s="262">
        <f t="shared" si="9"/>
        <v>0.25806451612903225</v>
      </c>
      <c r="M40" s="19"/>
      <c r="N40" s="49"/>
      <c r="O40" s="223"/>
      <c r="P40" s="223"/>
    </row>
    <row r="41" spans="1:16" x14ac:dyDescent="0.25">
      <c r="A41" s="170" t="s">
        <v>22</v>
      </c>
      <c r="B41" s="327" t="s">
        <v>22</v>
      </c>
      <c r="C41" s="50">
        <v>71</v>
      </c>
      <c r="D41" s="50">
        <v>4</v>
      </c>
      <c r="E41" s="26">
        <f t="shared" si="5"/>
        <v>5.6338028169014086E-2</v>
      </c>
      <c r="F41" s="50">
        <v>0</v>
      </c>
      <c r="G41" s="17">
        <f t="shared" si="6"/>
        <v>0</v>
      </c>
      <c r="H41" s="50">
        <v>14</v>
      </c>
      <c r="I41" s="17">
        <f t="shared" si="7"/>
        <v>0.19718309859154928</v>
      </c>
      <c r="J41" s="10">
        <f t="shared" si="8"/>
        <v>0.25352112676056338</v>
      </c>
      <c r="K41" s="49">
        <v>53</v>
      </c>
      <c r="L41" s="262">
        <f t="shared" si="9"/>
        <v>0.74647887323943662</v>
      </c>
      <c r="M41" s="19"/>
      <c r="N41" s="49"/>
      <c r="O41" s="223"/>
      <c r="P41" s="223"/>
    </row>
    <row r="42" spans="1:16" x14ac:dyDescent="0.25">
      <c r="A42" s="170" t="s">
        <v>23</v>
      </c>
      <c r="B42" s="327" t="s">
        <v>84</v>
      </c>
      <c r="C42" s="50">
        <v>56</v>
      </c>
      <c r="D42" s="50">
        <v>23</v>
      </c>
      <c r="E42" s="26">
        <f t="shared" si="5"/>
        <v>0.4107142857142857</v>
      </c>
      <c r="F42" s="50">
        <v>0</v>
      </c>
      <c r="G42" s="17">
        <f t="shared" si="6"/>
        <v>0</v>
      </c>
      <c r="H42" s="50">
        <v>33</v>
      </c>
      <c r="I42" s="17">
        <f t="shared" si="7"/>
        <v>0.5892857142857143</v>
      </c>
      <c r="J42" s="10">
        <f t="shared" si="8"/>
        <v>1</v>
      </c>
      <c r="K42" s="49">
        <v>0</v>
      </c>
      <c r="L42" s="262">
        <f t="shared" si="9"/>
        <v>0</v>
      </c>
      <c r="M42" s="19"/>
      <c r="N42" s="49"/>
      <c r="O42" s="223"/>
      <c r="P42" s="223"/>
    </row>
    <row r="43" spans="1:16" x14ac:dyDescent="0.25">
      <c r="A43" s="170" t="s">
        <v>24</v>
      </c>
      <c r="B43" s="327" t="s">
        <v>85</v>
      </c>
      <c r="C43" s="50">
        <v>24</v>
      </c>
      <c r="D43" s="50">
        <v>21</v>
      </c>
      <c r="E43" s="26">
        <f t="shared" si="5"/>
        <v>0.875</v>
      </c>
      <c r="F43" s="50">
        <v>0</v>
      </c>
      <c r="G43" s="17">
        <f t="shared" si="6"/>
        <v>0</v>
      </c>
      <c r="H43" s="50">
        <v>3</v>
      </c>
      <c r="I43" s="17">
        <f t="shared" si="7"/>
        <v>0.125</v>
      </c>
      <c r="J43" s="10">
        <f t="shared" si="8"/>
        <v>1</v>
      </c>
      <c r="K43" s="49">
        <v>0</v>
      </c>
      <c r="L43" s="262">
        <f t="shared" si="9"/>
        <v>0</v>
      </c>
      <c r="M43" s="19"/>
      <c r="N43" s="49"/>
      <c r="O43" s="223"/>
      <c r="P43" s="223"/>
    </row>
    <row r="44" spans="1:16" x14ac:dyDescent="0.25">
      <c r="A44" s="170" t="s">
        <v>25</v>
      </c>
      <c r="B44" s="327" t="s">
        <v>86</v>
      </c>
      <c r="C44" s="50">
        <v>47</v>
      </c>
      <c r="D44" s="50">
        <v>0</v>
      </c>
      <c r="E44" s="26">
        <f t="shared" si="5"/>
        <v>0</v>
      </c>
      <c r="F44" s="50">
        <v>0</v>
      </c>
      <c r="G44" s="17">
        <f t="shared" si="6"/>
        <v>0</v>
      </c>
      <c r="H44" s="50">
        <v>41</v>
      </c>
      <c r="I44" s="17">
        <f t="shared" si="7"/>
        <v>0.87234042553191493</v>
      </c>
      <c r="J44" s="10">
        <f t="shared" si="8"/>
        <v>0.87234042553191493</v>
      </c>
      <c r="K44" s="49">
        <v>6</v>
      </c>
      <c r="L44" s="262">
        <f t="shared" si="9"/>
        <v>0.1276595744680851</v>
      </c>
      <c r="M44" s="19"/>
      <c r="N44" s="49"/>
      <c r="O44" s="223"/>
      <c r="P44" s="223"/>
    </row>
    <row r="45" spans="1:16" x14ac:dyDescent="0.25">
      <c r="A45" s="170" t="s">
        <v>26</v>
      </c>
      <c r="B45" s="327" t="s">
        <v>87</v>
      </c>
      <c r="C45" s="50">
        <v>63</v>
      </c>
      <c r="D45" s="50">
        <v>0</v>
      </c>
      <c r="E45" s="26">
        <f t="shared" si="5"/>
        <v>0</v>
      </c>
      <c r="F45" s="50">
        <v>0</v>
      </c>
      <c r="G45" s="17">
        <f t="shared" si="6"/>
        <v>0</v>
      </c>
      <c r="H45" s="50">
        <v>1</v>
      </c>
      <c r="I45" s="17">
        <f t="shared" si="7"/>
        <v>1.5873015873015872E-2</v>
      </c>
      <c r="J45" s="10">
        <f t="shared" si="8"/>
        <v>1.5873015873015872E-2</v>
      </c>
      <c r="K45" s="49">
        <v>62</v>
      </c>
      <c r="L45" s="262">
        <f t="shared" si="9"/>
        <v>0.98412698412698407</v>
      </c>
      <c r="M45" s="19"/>
      <c r="N45" s="49"/>
      <c r="O45" s="223"/>
      <c r="P45" s="223"/>
    </row>
    <row r="46" spans="1:16" x14ac:dyDescent="0.25">
      <c r="A46" s="170" t="s">
        <v>27</v>
      </c>
      <c r="B46" s="327" t="s">
        <v>27</v>
      </c>
      <c r="C46" s="50">
        <v>21</v>
      </c>
      <c r="D46" s="50">
        <v>8</v>
      </c>
      <c r="E46" s="246">
        <f t="shared" si="5"/>
        <v>0.38095238095238093</v>
      </c>
      <c r="F46" s="50">
        <v>1</v>
      </c>
      <c r="G46" s="17">
        <f t="shared" si="6"/>
        <v>4.7619047619047616E-2</v>
      </c>
      <c r="H46" s="50">
        <v>12</v>
      </c>
      <c r="I46" s="17">
        <f t="shared" si="7"/>
        <v>0.5714285714285714</v>
      </c>
      <c r="J46" s="10">
        <f t="shared" si="8"/>
        <v>1</v>
      </c>
      <c r="K46" s="49">
        <v>0</v>
      </c>
      <c r="L46" s="262">
        <f t="shared" si="9"/>
        <v>0</v>
      </c>
      <c r="M46" s="19"/>
      <c r="N46" s="49"/>
      <c r="O46" s="223"/>
      <c r="P46" s="223"/>
    </row>
    <row r="47" spans="1:16" x14ac:dyDescent="0.25">
      <c r="A47" s="317" t="s">
        <v>28</v>
      </c>
      <c r="B47" s="604" t="s">
        <v>28</v>
      </c>
      <c r="C47" s="318">
        <f>SUM(C34:C46)</f>
        <v>575</v>
      </c>
      <c r="D47" s="318">
        <f>SUM(D34:D46)</f>
        <v>108</v>
      </c>
      <c r="E47" s="640">
        <f t="shared" si="5"/>
        <v>0.18782608695652173</v>
      </c>
      <c r="F47" s="318">
        <f>SUM(F34:F46)</f>
        <v>2</v>
      </c>
      <c r="G47" s="320">
        <f t="shared" si="6"/>
        <v>3.4782608695652175E-3</v>
      </c>
      <c r="H47" s="318">
        <f>SUM(H34:H46)</f>
        <v>277</v>
      </c>
      <c r="I47" s="320">
        <f t="shared" si="7"/>
        <v>0.48173913043478261</v>
      </c>
      <c r="J47" s="321">
        <f t="shared" si="8"/>
        <v>0.67304347826086952</v>
      </c>
      <c r="K47" s="318">
        <f>SUM(K34:K46)</f>
        <v>188</v>
      </c>
      <c r="L47" s="629">
        <f t="shared" si="9"/>
        <v>0.32695652173913042</v>
      </c>
      <c r="M47" s="19"/>
      <c r="N47" s="49"/>
      <c r="O47" s="223"/>
      <c r="P47" s="223"/>
    </row>
    <row r="48" spans="1:16" s="223" customFormat="1" x14ac:dyDescent="0.25">
      <c r="A48" s="250" t="s">
        <v>547</v>
      </c>
      <c r="B48" s="250"/>
      <c r="J48" s="247"/>
      <c r="N48" s="251"/>
    </row>
    <row r="49" spans="1:14" s="223" customFormat="1" x14ac:dyDescent="0.25">
      <c r="A49" s="250" t="s">
        <v>52</v>
      </c>
      <c r="J49" s="247"/>
      <c r="N49" s="248"/>
    </row>
    <row r="50" spans="1:14" s="223" customFormat="1" x14ac:dyDescent="0.25">
      <c r="J50" s="247"/>
      <c r="N50" s="248"/>
    </row>
    <row r="51" spans="1:14" s="223" customFormat="1" x14ac:dyDescent="0.25">
      <c r="J51" s="247"/>
      <c r="N51" s="248"/>
    </row>
    <row r="52" spans="1:14" s="223" customFormat="1" x14ac:dyDescent="0.25">
      <c r="J52" s="247"/>
      <c r="N52" s="248"/>
    </row>
    <row r="53" spans="1:14" s="223" customFormat="1" x14ac:dyDescent="0.25">
      <c r="J53" s="247"/>
      <c r="N53" s="248"/>
    </row>
    <row r="54" spans="1:14" s="223" customFormat="1" x14ac:dyDescent="0.25">
      <c r="J54" s="247"/>
      <c r="N54" s="248"/>
    </row>
    <row r="55" spans="1:14" s="223" customFormat="1" x14ac:dyDescent="0.25">
      <c r="J55" s="247"/>
      <c r="N55" s="248"/>
    </row>
    <row r="56" spans="1:14" s="223" customFormat="1" x14ac:dyDescent="0.25">
      <c r="J56" s="247"/>
      <c r="N56" s="248"/>
    </row>
    <row r="57" spans="1:14" s="223" customFormat="1" x14ac:dyDescent="0.25">
      <c r="J57" s="247"/>
      <c r="N57" s="248"/>
    </row>
    <row r="58" spans="1:14" s="223" customFormat="1" x14ac:dyDescent="0.25">
      <c r="J58" s="247"/>
      <c r="N58" s="248"/>
    </row>
    <row r="59" spans="1:14" s="223" customFormat="1" x14ac:dyDescent="0.25">
      <c r="J59" s="247"/>
      <c r="N59" s="248"/>
    </row>
    <row r="60" spans="1:14" s="223" customFormat="1" x14ac:dyDescent="0.25">
      <c r="J60" s="247"/>
      <c r="N60" s="248"/>
    </row>
    <row r="61" spans="1:14" s="223" customFormat="1" x14ac:dyDescent="0.25">
      <c r="J61" s="247"/>
      <c r="N61" s="248"/>
    </row>
    <row r="62" spans="1:14" s="223" customFormat="1" x14ac:dyDescent="0.25">
      <c r="J62" s="247"/>
      <c r="N62" s="248"/>
    </row>
    <row r="63" spans="1:14" s="223" customFormat="1" x14ac:dyDescent="0.25">
      <c r="J63" s="247"/>
      <c r="N63" s="248"/>
    </row>
    <row r="64" spans="1:14" s="223" customFormat="1" x14ac:dyDescent="0.25">
      <c r="J64" s="247"/>
      <c r="N64" s="248"/>
    </row>
    <row r="65" spans="10:14" s="223" customFormat="1" x14ac:dyDescent="0.25">
      <c r="J65" s="247"/>
      <c r="N65" s="248"/>
    </row>
    <row r="66" spans="10:14" s="223" customFormat="1" x14ac:dyDescent="0.25">
      <c r="J66" s="247"/>
      <c r="N66" s="248"/>
    </row>
    <row r="67" spans="10:14" s="223" customFormat="1" x14ac:dyDescent="0.25">
      <c r="J67" s="247"/>
      <c r="N67" s="248"/>
    </row>
  </sheetData>
  <mergeCells count="20">
    <mergeCell ref="A3:N3"/>
    <mergeCell ref="A5:A7"/>
    <mergeCell ref="B5:B7"/>
    <mergeCell ref="D5:E6"/>
    <mergeCell ref="F5:G6"/>
    <mergeCell ref="H5:I6"/>
    <mergeCell ref="K5:L6"/>
    <mergeCell ref="M5:M7"/>
    <mergeCell ref="N5:N7"/>
    <mergeCell ref="O5:O7"/>
    <mergeCell ref="P5:P7"/>
    <mergeCell ref="D31:E32"/>
    <mergeCell ref="F31:G32"/>
    <mergeCell ref="H31:I32"/>
    <mergeCell ref="K31:L32"/>
    <mergeCell ref="A29:N29"/>
    <mergeCell ref="A31:A33"/>
    <mergeCell ref="M31:M33"/>
    <mergeCell ref="N31:N33"/>
    <mergeCell ref="B31:B33"/>
  </mergeCells>
  <hyperlinks>
    <hyperlink ref="A1" location="TOC!A1" display="TOC"/>
  </hyperlinks>
  <pageMargins left="0.70866141732283472" right="0.70866141732283472" top="0.74803149606299213" bottom="0.74803149606299213" header="0.31496062992125984" footer="0.31496062992125984"/>
  <pageSetup paperSize="9" scale="67" orientation="landscape" r:id="rId1"/>
  <headerFooter>
    <oddHeader>&amp;C&amp;F</oddHeader>
    <oddFooter>&amp;C&amp;A
Page &amp;P of &amp;N</oddFooter>
  </headerFooter>
  <colBreaks count="1" manualBreakCount="1">
    <brk id="16"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62"/>
  <sheetViews>
    <sheetView zoomScaleNormal="100" workbookViewId="0"/>
  </sheetViews>
  <sheetFormatPr defaultRowHeight="15" x14ac:dyDescent="0.25"/>
  <cols>
    <col min="1" max="1" width="14.140625" bestFit="1" customWidth="1"/>
    <col min="2" max="2" width="17.7109375" bestFit="1" customWidth="1"/>
    <col min="3" max="3" width="14.42578125" bestFit="1" customWidth="1"/>
    <col min="4" max="9" width="11.7109375" customWidth="1"/>
    <col min="10" max="10" width="0" style="37" hidden="1" customWidth="1"/>
    <col min="11" max="11" width="15.140625" hidden="1" customWidth="1"/>
    <col min="12" max="12" width="12.7109375" customWidth="1"/>
    <col min="13" max="13" width="20.7109375" customWidth="1"/>
    <col min="14" max="26" width="9.140625" style="223"/>
  </cols>
  <sheetData>
    <row r="1" spans="1:14" s="223" customFormat="1" x14ac:dyDescent="0.25">
      <c r="A1" s="222" t="s">
        <v>74</v>
      </c>
      <c r="B1" s="233"/>
      <c r="J1" s="247"/>
    </row>
    <row r="2" spans="1:14" s="223" customFormat="1" x14ac:dyDescent="0.25">
      <c r="A2" s="222"/>
      <c r="J2" s="247"/>
    </row>
    <row r="3" spans="1:14" s="223" customFormat="1" ht="39.75" customHeight="1" x14ac:dyDescent="0.25">
      <c r="A3" s="764" t="s">
        <v>594</v>
      </c>
      <c r="B3" s="764"/>
      <c r="C3" s="764"/>
      <c r="D3" s="764"/>
      <c r="E3" s="764"/>
      <c r="F3" s="764"/>
      <c r="G3" s="764"/>
      <c r="H3" s="764"/>
      <c r="I3" s="764"/>
      <c r="J3" s="765"/>
      <c r="K3" s="765"/>
      <c r="N3" s="222"/>
    </row>
    <row r="4" spans="1:14" s="223" customFormat="1" x14ac:dyDescent="0.25">
      <c r="A4" s="254"/>
      <c r="B4" s="254"/>
      <c r="C4" s="254"/>
      <c r="D4" s="254"/>
      <c r="E4" s="254"/>
      <c r="F4" s="254"/>
      <c r="G4" s="254"/>
      <c r="H4" s="254"/>
      <c r="I4" s="254"/>
      <c r="J4" s="255"/>
      <c r="K4" s="255"/>
      <c r="M4" s="233"/>
      <c r="N4" s="222"/>
    </row>
    <row r="5" spans="1:14" ht="15" customHeight="1" x14ac:dyDescent="0.25">
      <c r="A5" s="692" t="s">
        <v>0</v>
      </c>
      <c r="B5" s="692" t="s">
        <v>106</v>
      </c>
      <c r="C5" s="695" t="s">
        <v>36</v>
      </c>
      <c r="D5" s="692" t="s">
        <v>73</v>
      </c>
      <c r="E5" s="692"/>
      <c r="F5" s="692" t="s">
        <v>53</v>
      </c>
      <c r="G5" s="692"/>
      <c r="H5" s="692" t="s">
        <v>30</v>
      </c>
      <c r="I5" s="692"/>
      <c r="J5" s="701" t="s">
        <v>39</v>
      </c>
      <c r="K5" s="701" t="s">
        <v>38</v>
      </c>
      <c r="L5" s="701" t="s">
        <v>39</v>
      </c>
      <c r="M5" s="723" t="s">
        <v>554</v>
      </c>
      <c r="N5" s="248"/>
    </row>
    <row r="6" spans="1:14" ht="24" customHeight="1" x14ac:dyDescent="0.25">
      <c r="A6" s="692"/>
      <c r="B6" s="692"/>
      <c r="C6" s="695"/>
      <c r="D6" s="693" t="s">
        <v>72</v>
      </c>
      <c r="E6" s="693"/>
      <c r="F6" s="693" t="s">
        <v>29</v>
      </c>
      <c r="G6" s="693"/>
      <c r="H6" s="693" t="s">
        <v>31</v>
      </c>
      <c r="I6" s="693"/>
      <c r="J6" s="702"/>
      <c r="K6" s="702"/>
      <c r="L6" s="702"/>
      <c r="M6" s="724"/>
      <c r="N6" s="248"/>
    </row>
    <row r="7" spans="1:14" x14ac:dyDescent="0.25">
      <c r="A7" s="693"/>
      <c r="B7" s="693"/>
      <c r="C7" s="696"/>
      <c r="D7" s="66" t="s">
        <v>9</v>
      </c>
      <c r="E7" s="66" t="s">
        <v>10</v>
      </c>
      <c r="F7" s="66" t="s">
        <v>9</v>
      </c>
      <c r="G7" s="66" t="s">
        <v>10</v>
      </c>
      <c r="H7" s="66" t="s">
        <v>9</v>
      </c>
      <c r="I7" s="66" t="s">
        <v>10</v>
      </c>
      <c r="J7" s="703"/>
      <c r="K7" s="703"/>
      <c r="L7" s="703"/>
      <c r="M7" s="725"/>
      <c r="N7" s="248"/>
    </row>
    <row r="8" spans="1:14" x14ac:dyDescent="0.25">
      <c r="A8" s="570" t="s">
        <v>11</v>
      </c>
      <c r="B8" s="1" t="s">
        <v>12</v>
      </c>
      <c r="C8" s="50">
        <v>81</v>
      </c>
      <c r="D8" s="50">
        <v>59</v>
      </c>
      <c r="E8" s="31">
        <f t="shared" ref="E8:E22" si="0">D8/$C8</f>
        <v>0.72839506172839508</v>
      </c>
      <c r="F8" s="50">
        <v>68</v>
      </c>
      <c r="G8" s="31">
        <f t="shared" ref="G8:G22" si="1">F8/$C8</f>
        <v>0.83950617283950613</v>
      </c>
      <c r="H8" s="50">
        <v>62</v>
      </c>
      <c r="I8" s="31">
        <f t="shared" ref="I8:I22" si="2">H8/$C8</f>
        <v>0.76543209876543206</v>
      </c>
      <c r="J8" s="49"/>
      <c r="K8" s="38"/>
      <c r="M8" s="256"/>
      <c r="N8" s="248"/>
    </row>
    <row r="9" spans="1:14" x14ac:dyDescent="0.25">
      <c r="A9" s="571" t="s">
        <v>13</v>
      </c>
      <c r="B9" s="1" t="s">
        <v>14</v>
      </c>
      <c r="C9" s="50">
        <v>78</v>
      </c>
      <c r="D9" s="50">
        <v>39</v>
      </c>
      <c r="E9" s="31">
        <f t="shared" si="0"/>
        <v>0.5</v>
      </c>
      <c r="F9" s="50">
        <v>52</v>
      </c>
      <c r="G9" s="31">
        <f t="shared" si="1"/>
        <v>0.66666666666666663</v>
      </c>
      <c r="H9" s="50">
        <v>47</v>
      </c>
      <c r="I9" s="31">
        <f t="shared" si="2"/>
        <v>0.60256410256410253</v>
      </c>
      <c r="J9" s="49"/>
      <c r="K9" s="38" t="s">
        <v>112</v>
      </c>
      <c r="M9" s="256"/>
      <c r="N9" s="248"/>
    </row>
    <row r="10" spans="1:14" x14ac:dyDescent="0.25">
      <c r="A10" s="571" t="s">
        <v>15</v>
      </c>
      <c r="B10" s="1" t="s">
        <v>16</v>
      </c>
      <c r="C10" s="50">
        <v>71</v>
      </c>
      <c r="D10" s="50">
        <v>44</v>
      </c>
      <c r="E10" s="31">
        <f t="shared" si="0"/>
        <v>0.61971830985915488</v>
      </c>
      <c r="F10" s="50">
        <v>45</v>
      </c>
      <c r="G10" s="31">
        <f t="shared" si="1"/>
        <v>0.63380281690140849</v>
      </c>
      <c r="H10" s="50">
        <v>49</v>
      </c>
      <c r="I10" s="31">
        <f t="shared" si="2"/>
        <v>0.6901408450704225</v>
      </c>
      <c r="J10" s="49"/>
      <c r="K10" s="38"/>
      <c r="M10" s="256"/>
      <c r="N10" s="248"/>
    </row>
    <row r="11" spans="1:14" x14ac:dyDescent="0.25">
      <c r="A11" s="571" t="s">
        <v>17</v>
      </c>
      <c r="B11" s="1" t="s">
        <v>18</v>
      </c>
      <c r="C11" s="50">
        <v>95</v>
      </c>
      <c r="D11" s="50">
        <v>53</v>
      </c>
      <c r="E11" s="31">
        <f t="shared" si="0"/>
        <v>0.55789473684210522</v>
      </c>
      <c r="F11" s="50">
        <v>59</v>
      </c>
      <c r="G11" s="31">
        <f t="shared" si="1"/>
        <v>0.62105263157894741</v>
      </c>
      <c r="H11" s="50">
        <v>65</v>
      </c>
      <c r="I11" s="31">
        <f t="shared" si="2"/>
        <v>0.68421052631578949</v>
      </c>
      <c r="J11" s="49"/>
      <c r="K11" s="38" t="s">
        <v>111</v>
      </c>
      <c r="M11" s="256"/>
      <c r="N11" s="248"/>
    </row>
    <row r="12" spans="1:14" x14ac:dyDescent="0.25">
      <c r="A12" s="571" t="s">
        <v>19</v>
      </c>
      <c r="B12" s="1" t="s">
        <v>19</v>
      </c>
      <c r="C12" s="50">
        <v>137</v>
      </c>
      <c r="D12" s="50">
        <v>91</v>
      </c>
      <c r="E12" s="31">
        <f t="shared" si="0"/>
        <v>0.66423357664233573</v>
      </c>
      <c r="F12" s="50">
        <v>112</v>
      </c>
      <c r="G12" s="31">
        <f t="shared" si="1"/>
        <v>0.81751824817518248</v>
      </c>
      <c r="H12" s="50">
        <v>102</v>
      </c>
      <c r="I12" s="31">
        <f t="shared" si="2"/>
        <v>0.74452554744525545</v>
      </c>
      <c r="J12" s="49"/>
      <c r="K12" s="38" t="s">
        <v>90</v>
      </c>
      <c r="M12" s="256"/>
      <c r="N12" s="248"/>
    </row>
    <row r="13" spans="1:14" x14ac:dyDescent="0.25">
      <c r="A13" s="571" t="s">
        <v>20</v>
      </c>
      <c r="B13" s="1" t="s">
        <v>20</v>
      </c>
      <c r="C13" s="50">
        <v>112</v>
      </c>
      <c r="D13" s="50">
        <v>71</v>
      </c>
      <c r="E13" s="31">
        <f t="shared" si="0"/>
        <v>0.6339285714285714</v>
      </c>
      <c r="F13" s="50">
        <v>88</v>
      </c>
      <c r="G13" s="31">
        <f t="shared" si="1"/>
        <v>0.7857142857142857</v>
      </c>
      <c r="H13" s="50">
        <v>77</v>
      </c>
      <c r="I13" s="31">
        <f t="shared" si="2"/>
        <v>0.6875</v>
      </c>
      <c r="J13" s="49"/>
      <c r="K13" s="38"/>
      <c r="M13" s="256"/>
      <c r="N13" s="248"/>
    </row>
    <row r="14" spans="1:14" x14ac:dyDescent="0.25">
      <c r="A14" s="571" t="s">
        <v>21</v>
      </c>
      <c r="B14" s="1" t="s">
        <v>83</v>
      </c>
      <c r="C14" s="50">
        <v>59</v>
      </c>
      <c r="D14" s="50">
        <v>32</v>
      </c>
      <c r="E14" s="31">
        <f t="shared" si="0"/>
        <v>0.5423728813559322</v>
      </c>
      <c r="F14" s="50">
        <v>37</v>
      </c>
      <c r="G14" s="31">
        <f t="shared" si="1"/>
        <v>0.6271186440677966</v>
      </c>
      <c r="H14" s="50">
        <v>39</v>
      </c>
      <c r="I14" s="31">
        <f t="shared" si="2"/>
        <v>0.66101694915254239</v>
      </c>
      <c r="J14" s="49"/>
      <c r="K14" s="38" t="s">
        <v>111</v>
      </c>
      <c r="L14" s="50" t="s">
        <v>33</v>
      </c>
      <c r="M14" s="256"/>
      <c r="N14" s="248"/>
    </row>
    <row r="15" spans="1:14" x14ac:dyDescent="0.25">
      <c r="A15" s="571" t="s">
        <v>22</v>
      </c>
      <c r="B15" s="1" t="s">
        <v>22</v>
      </c>
      <c r="C15" s="50">
        <v>117</v>
      </c>
      <c r="D15" s="50">
        <v>68</v>
      </c>
      <c r="E15" s="31">
        <f t="shared" si="0"/>
        <v>0.58119658119658124</v>
      </c>
      <c r="F15" s="50">
        <v>73</v>
      </c>
      <c r="G15" s="31">
        <f t="shared" si="1"/>
        <v>0.62393162393162394</v>
      </c>
      <c r="H15" s="50">
        <v>81</v>
      </c>
      <c r="I15" s="31">
        <f t="shared" si="2"/>
        <v>0.69230769230769229</v>
      </c>
      <c r="J15" s="49" t="s">
        <v>33</v>
      </c>
      <c r="K15" s="38" t="s">
        <v>111</v>
      </c>
      <c r="L15" s="50" t="s">
        <v>33</v>
      </c>
      <c r="M15" s="256"/>
      <c r="N15" s="248"/>
    </row>
    <row r="16" spans="1:14" x14ac:dyDescent="0.25">
      <c r="A16" s="571" t="s">
        <v>23</v>
      </c>
      <c r="B16" s="1" t="s">
        <v>84</v>
      </c>
      <c r="C16" s="50">
        <v>110</v>
      </c>
      <c r="D16" s="50">
        <v>58</v>
      </c>
      <c r="E16" s="31">
        <f t="shared" si="0"/>
        <v>0.52727272727272723</v>
      </c>
      <c r="F16" s="50">
        <v>73</v>
      </c>
      <c r="G16" s="31">
        <f t="shared" si="1"/>
        <v>0.66363636363636369</v>
      </c>
      <c r="H16" s="50">
        <v>72</v>
      </c>
      <c r="I16" s="31">
        <f t="shared" si="2"/>
        <v>0.65454545454545454</v>
      </c>
      <c r="J16" s="49"/>
      <c r="K16" s="38"/>
      <c r="M16" s="256"/>
      <c r="N16" s="248"/>
    </row>
    <row r="17" spans="1:16" x14ac:dyDescent="0.25">
      <c r="A17" s="571" t="s">
        <v>24</v>
      </c>
      <c r="B17" s="1" t="s">
        <v>85</v>
      </c>
      <c r="C17" s="50">
        <v>60</v>
      </c>
      <c r="D17" s="50">
        <v>36</v>
      </c>
      <c r="E17" s="31">
        <f t="shared" si="0"/>
        <v>0.6</v>
      </c>
      <c r="F17" s="50">
        <v>45</v>
      </c>
      <c r="G17" s="31">
        <f t="shared" si="1"/>
        <v>0.75</v>
      </c>
      <c r="H17" s="50">
        <v>37</v>
      </c>
      <c r="I17" s="31">
        <f t="shared" si="2"/>
        <v>0.6166666666666667</v>
      </c>
      <c r="J17" s="49"/>
      <c r="K17" s="38"/>
      <c r="M17" s="256"/>
      <c r="N17" s="248"/>
    </row>
    <row r="18" spans="1:16" x14ac:dyDescent="0.25">
      <c r="A18" s="571" t="s">
        <v>25</v>
      </c>
      <c r="B18" s="1" t="s">
        <v>86</v>
      </c>
      <c r="C18" s="50">
        <v>94</v>
      </c>
      <c r="D18" s="50">
        <v>61</v>
      </c>
      <c r="E18" s="31">
        <f t="shared" si="0"/>
        <v>0.64893617021276595</v>
      </c>
      <c r="F18" s="50">
        <v>66</v>
      </c>
      <c r="G18" s="31">
        <f t="shared" si="1"/>
        <v>0.7021276595744681</v>
      </c>
      <c r="H18" s="50">
        <v>67</v>
      </c>
      <c r="I18" s="31">
        <f t="shared" si="2"/>
        <v>0.71276595744680848</v>
      </c>
      <c r="J18" s="49"/>
      <c r="K18" s="38"/>
      <c r="M18" s="256"/>
      <c r="N18" s="248"/>
    </row>
    <row r="19" spans="1:16" x14ac:dyDescent="0.25">
      <c r="A19" s="571" t="s">
        <v>26</v>
      </c>
      <c r="B19" s="1" t="s">
        <v>108</v>
      </c>
      <c r="C19" s="50">
        <v>87</v>
      </c>
      <c r="D19" s="50">
        <v>51</v>
      </c>
      <c r="E19" s="31">
        <f t="shared" si="0"/>
        <v>0.58620689655172409</v>
      </c>
      <c r="F19" s="50">
        <v>53</v>
      </c>
      <c r="G19" s="31">
        <f t="shared" si="1"/>
        <v>0.60919540229885061</v>
      </c>
      <c r="H19" s="50">
        <v>58</v>
      </c>
      <c r="I19" s="31">
        <f t="shared" si="2"/>
        <v>0.66666666666666663</v>
      </c>
      <c r="J19" s="49" t="s">
        <v>33</v>
      </c>
      <c r="K19" s="38" t="s">
        <v>111</v>
      </c>
      <c r="L19" s="50" t="s">
        <v>33</v>
      </c>
      <c r="M19" s="256"/>
      <c r="N19" s="248"/>
    </row>
    <row r="20" spans="1:16" x14ac:dyDescent="0.25">
      <c r="A20" s="571" t="s">
        <v>27</v>
      </c>
      <c r="B20" s="1" t="s">
        <v>27</v>
      </c>
      <c r="C20" s="50">
        <v>40</v>
      </c>
      <c r="D20" s="50">
        <v>28</v>
      </c>
      <c r="E20" s="31">
        <f t="shared" si="0"/>
        <v>0.7</v>
      </c>
      <c r="F20" s="50">
        <v>30</v>
      </c>
      <c r="G20" s="31">
        <f t="shared" si="1"/>
        <v>0.75</v>
      </c>
      <c r="H20" s="50">
        <v>29</v>
      </c>
      <c r="I20" s="31">
        <f t="shared" si="2"/>
        <v>0.72499999999999998</v>
      </c>
      <c r="J20" s="49"/>
      <c r="K20" s="38" t="s">
        <v>110</v>
      </c>
      <c r="M20" s="256"/>
      <c r="N20" s="248"/>
    </row>
    <row r="21" spans="1:16" x14ac:dyDescent="0.25">
      <c r="A21" s="566" t="s">
        <v>28</v>
      </c>
      <c r="B21" s="71"/>
      <c r="C21" s="2">
        <f>SUM(C8:C20)</f>
        <v>1141</v>
      </c>
      <c r="D21" s="2">
        <f>SUM(D8:D20)</f>
        <v>691</v>
      </c>
      <c r="E21" s="21">
        <f t="shared" si="0"/>
        <v>0.60560911481156876</v>
      </c>
      <c r="F21" s="2">
        <f>SUM(F8:F20)</f>
        <v>801</v>
      </c>
      <c r="G21" s="21">
        <f t="shared" si="1"/>
        <v>0.70201577563540751</v>
      </c>
      <c r="H21" s="2">
        <f>SUM(H8:H20)</f>
        <v>785</v>
      </c>
      <c r="I21" s="21">
        <f t="shared" si="2"/>
        <v>0.6879929886064855</v>
      </c>
      <c r="J21" s="49"/>
      <c r="K21" s="38"/>
      <c r="M21" s="256"/>
      <c r="N21" s="248"/>
    </row>
    <row r="22" spans="1:16" x14ac:dyDescent="0.25">
      <c r="A22" s="169" t="s">
        <v>35</v>
      </c>
      <c r="B22" s="72"/>
      <c r="C22" s="2">
        <f>(C21-C19-C15-C14)</f>
        <v>878</v>
      </c>
      <c r="D22" s="2">
        <f>(D21-D19-D15-D14)</f>
        <v>540</v>
      </c>
      <c r="E22" s="30">
        <f t="shared" si="0"/>
        <v>0.61503416856492032</v>
      </c>
      <c r="F22" s="2">
        <f>(F21-F19-F15-F14)</f>
        <v>638</v>
      </c>
      <c r="G22" s="30">
        <f t="shared" si="1"/>
        <v>0.72665148063781326</v>
      </c>
      <c r="H22" s="2">
        <f>(H21-H19-H15-H14)</f>
        <v>607</v>
      </c>
      <c r="I22" s="30">
        <f t="shared" si="2"/>
        <v>0.69134396355353078</v>
      </c>
      <c r="J22" s="39"/>
      <c r="K22" s="52"/>
      <c r="L22" s="134"/>
      <c r="M22" s="257"/>
      <c r="N22" s="248"/>
      <c r="P22" s="230"/>
    </row>
    <row r="23" spans="1:16" s="223" customFormat="1" ht="28.5" customHeight="1" x14ac:dyDescent="0.25">
      <c r="A23" s="734" t="s">
        <v>547</v>
      </c>
      <c r="B23" s="734"/>
      <c r="C23" s="734"/>
      <c r="D23" s="734"/>
      <c r="E23" s="734"/>
      <c r="F23" s="734"/>
      <c r="G23" s="734"/>
      <c r="H23" s="734"/>
      <c r="I23" s="734"/>
      <c r="J23" s="734"/>
      <c r="K23" s="734"/>
      <c r="N23" s="248"/>
    </row>
    <row r="24" spans="1:16" s="223" customFormat="1" ht="25.5" customHeight="1" x14ac:dyDescent="0.25">
      <c r="A24" s="732" t="s">
        <v>379</v>
      </c>
      <c r="B24" s="732"/>
      <c r="C24" s="732"/>
      <c r="D24" s="732"/>
      <c r="E24" s="732"/>
      <c r="F24" s="732"/>
      <c r="G24" s="732"/>
      <c r="H24" s="732"/>
      <c r="I24" s="732"/>
      <c r="J24" s="732"/>
      <c r="K24" s="732"/>
      <c r="N24" s="248"/>
      <c r="P24" s="230"/>
    </row>
    <row r="25" spans="1:16" s="223" customFormat="1" x14ac:dyDescent="0.25">
      <c r="A25" s="250" t="s">
        <v>380</v>
      </c>
      <c r="J25" s="247" t="s">
        <v>109</v>
      </c>
      <c r="N25" s="248"/>
    </row>
    <row r="26" spans="1:16" s="223" customFormat="1" x14ac:dyDescent="0.25">
      <c r="A26" s="250"/>
      <c r="J26" s="247"/>
      <c r="N26" s="248"/>
    </row>
    <row r="27" spans="1:16" s="223" customFormat="1" ht="50.25" customHeight="1" x14ac:dyDescent="0.25">
      <c r="A27" s="764" t="s">
        <v>595</v>
      </c>
      <c r="B27" s="764"/>
      <c r="C27" s="764"/>
      <c r="D27" s="764"/>
      <c r="E27" s="764"/>
      <c r="F27" s="764"/>
      <c r="G27" s="764"/>
      <c r="H27" s="764"/>
      <c r="I27" s="764"/>
      <c r="J27" s="765"/>
      <c r="K27" s="765"/>
    </row>
    <row r="28" spans="1:16" s="223" customFormat="1" x14ac:dyDescent="0.25">
      <c r="A28" s="254"/>
      <c r="B28" s="254"/>
      <c r="C28" s="254"/>
      <c r="D28" s="254"/>
      <c r="E28" s="254"/>
      <c r="F28" s="254"/>
      <c r="G28" s="254"/>
      <c r="H28" s="254"/>
      <c r="I28" s="254"/>
      <c r="J28" s="255"/>
      <c r="K28" s="255"/>
    </row>
    <row r="29" spans="1:16" ht="15" customHeight="1" x14ac:dyDescent="0.25">
      <c r="A29" s="692" t="s">
        <v>0</v>
      </c>
      <c r="B29" s="692" t="s">
        <v>106</v>
      </c>
      <c r="C29" s="695" t="s">
        <v>36</v>
      </c>
      <c r="D29" s="692" t="s">
        <v>73</v>
      </c>
      <c r="E29" s="692"/>
      <c r="F29" s="692" t="s">
        <v>53</v>
      </c>
      <c r="G29" s="692"/>
      <c r="H29" s="691" t="s">
        <v>30</v>
      </c>
      <c r="I29" s="752"/>
      <c r="J29" s="701"/>
      <c r="K29" s="701"/>
      <c r="L29" s="223"/>
      <c r="M29" s="223"/>
    </row>
    <row r="30" spans="1:16" ht="24" customHeight="1" x14ac:dyDescent="0.25">
      <c r="A30" s="692"/>
      <c r="B30" s="692"/>
      <c r="C30" s="695"/>
      <c r="D30" s="693" t="s">
        <v>72</v>
      </c>
      <c r="E30" s="693"/>
      <c r="F30" s="693" t="s">
        <v>29</v>
      </c>
      <c r="G30" s="693"/>
      <c r="H30" s="693" t="s">
        <v>31</v>
      </c>
      <c r="I30" s="753"/>
      <c r="J30" s="702"/>
      <c r="K30" s="702"/>
      <c r="L30" s="223"/>
      <c r="M30" s="223"/>
    </row>
    <row r="31" spans="1:16" x14ac:dyDescent="0.25">
      <c r="A31" s="693"/>
      <c r="B31" s="693"/>
      <c r="C31" s="696"/>
      <c r="D31" s="66" t="s">
        <v>9</v>
      </c>
      <c r="E31" s="66" t="s">
        <v>10</v>
      </c>
      <c r="F31" s="66" t="s">
        <v>9</v>
      </c>
      <c r="G31" s="66" t="s">
        <v>10</v>
      </c>
      <c r="H31" s="217" t="s">
        <v>9</v>
      </c>
      <c r="I31" s="231" t="s">
        <v>10</v>
      </c>
      <c r="J31" s="703"/>
      <c r="K31" s="703"/>
      <c r="L31" s="223"/>
      <c r="M31" s="223"/>
    </row>
    <row r="32" spans="1:16" x14ac:dyDescent="0.25">
      <c r="A32" s="570" t="s">
        <v>11</v>
      </c>
      <c r="B32" s="1" t="s">
        <v>12</v>
      </c>
      <c r="C32" s="50">
        <v>15</v>
      </c>
      <c r="D32" s="50">
        <v>10</v>
      </c>
      <c r="E32" s="31">
        <f t="shared" ref="E32:E45" si="3">D32/$C32</f>
        <v>0.66666666666666663</v>
      </c>
      <c r="F32" s="50">
        <v>14</v>
      </c>
      <c r="G32" s="31">
        <f t="shared" ref="G32:G45" si="4">F32/$C32</f>
        <v>0.93333333333333335</v>
      </c>
      <c r="H32" s="49">
        <v>11</v>
      </c>
      <c r="I32" s="232">
        <f t="shared" ref="I32:I45" si="5">H32/$C32</f>
        <v>0.73333333333333328</v>
      </c>
      <c r="J32" s="49"/>
      <c r="K32" s="38"/>
      <c r="L32" s="223"/>
      <c r="M32" s="223"/>
    </row>
    <row r="33" spans="1:13" x14ac:dyDescent="0.25">
      <c r="A33" s="571" t="s">
        <v>13</v>
      </c>
      <c r="B33" s="1" t="s">
        <v>14</v>
      </c>
      <c r="C33" s="50"/>
      <c r="D33" s="50"/>
      <c r="E33" s="31"/>
      <c r="F33" s="50"/>
      <c r="G33" s="31"/>
      <c r="H33" s="49"/>
      <c r="I33" s="232"/>
      <c r="J33" s="49"/>
      <c r="K33" s="38"/>
      <c r="L33" s="223"/>
      <c r="M33" s="223"/>
    </row>
    <row r="34" spans="1:13" x14ac:dyDescent="0.25">
      <c r="A34" s="571" t="s">
        <v>15</v>
      </c>
      <c r="B34" s="1" t="s">
        <v>16</v>
      </c>
      <c r="C34" s="50">
        <v>5</v>
      </c>
      <c r="D34" s="50">
        <v>4</v>
      </c>
      <c r="E34" s="31">
        <f t="shared" si="3"/>
        <v>0.8</v>
      </c>
      <c r="F34" s="50">
        <v>3</v>
      </c>
      <c r="G34" s="31">
        <f t="shared" si="4"/>
        <v>0.6</v>
      </c>
      <c r="H34" s="49">
        <v>4</v>
      </c>
      <c r="I34" s="232">
        <f t="shared" si="5"/>
        <v>0.8</v>
      </c>
      <c r="J34" s="49"/>
      <c r="K34" s="38"/>
      <c r="L34" s="223"/>
      <c r="M34" s="223"/>
    </row>
    <row r="35" spans="1:13" x14ac:dyDescent="0.25">
      <c r="A35" s="571" t="s">
        <v>17</v>
      </c>
      <c r="B35" s="1" t="s">
        <v>18</v>
      </c>
      <c r="C35" s="50">
        <v>2</v>
      </c>
      <c r="D35" s="50">
        <v>2</v>
      </c>
      <c r="E35" s="31">
        <f t="shared" si="3"/>
        <v>1</v>
      </c>
      <c r="F35" s="50">
        <v>2</v>
      </c>
      <c r="G35" s="31">
        <f t="shared" si="4"/>
        <v>1</v>
      </c>
      <c r="H35" s="49">
        <v>2</v>
      </c>
      <c r="I35" s="232">
        <f t="shared" si="5"/>
        <v>1</v>
      </c>
      <c r="J35" s="49"/>
      <c r="K35" s="38"/>
      <c r="L35" s="223"/>
      <c r="M35" s="223"/>
    </row>
    <row r="36" spans="1:13" x14ac:dyDescent="0.25">
      <c r="A36" s="571" t="s">
        <v>19</v>
      </c>
      <c r="B36" s="1" t="s">
        <v>19</v>
      </c>
      <c r="C36" s="50">
        <v>30</v>
      </c>
      <c r="D36" s="50">
        <v>22</v>
      </c>
      <c r="E36" s="31">
        <f t="shared" si="3"/>
        <v>0.73333333333333328</v>
      </c>
      <c r="F36" s="50">
        <v>27</v>
      </c>
      <c r="G36" s="31">
        <f t="shared" si="4"/>
        <v>0.9</v>
      </c>
      <c r="H36" s="49">
        <v>23</v>
      </c>
      <c r="I36" s="232">
        <f t="shared" si="5"/>
        <v>0.76666666666666672</v>
      </c>
      <c r="J36" s="49"/>
      <c r="K36" s="38"/>
      <c r="L36" s="223"/>
      <c r="M36" s="223"/>
    </row>
    <row r="37" spans="1:13" x14ac:dyDescent="0.25">
      <c r="A37" s="571" t="s">
        <v>20</v>
      </c>
      <c r="B37" s="1" t="s">
        <v>20</v>
      </c>
      <c r="C37" s="50"/>
      <c r="D37" s="50"/>
      <c r="E37" s="31"/>
      <c r="F37" s="50"/>
      <c r="G37" s="31"/>
      <c r="H37" s="49"/>
      <c r="I37" s="232"/>
      <c r="J37" s="49"/>
      <c r="K37" s="38"/>
      <c r="L37" s="223"/>
      <c r="M37" s="223"/>
    </row>
    <row r="38" spans="1:13" x14ac:dyDescent="0.25">
      <c r="A38" s="571" t="s">
        <v>21</v>
      </c>
      <c r="B38" s="1" t="s">
        <v>83</v>
      </c>
      <c r="C38" s="253"/>
      <c r="D38" s="253"/>
      <c r="E38" s="31"/>
      <c r="F38" s="253"/>
      <c r="G38" s="31"/>
      <c r="H38" s="258"/>
      <c r="I38" s="232"/>
      <c r="J38" s="49"/>
      <c r="K38" s="38"/>
      <c r="L38" s="223"/>
      <c r="M38" s="223"/>
    </row>
    <row r="39" spans="1:13" x14ac:dyDescent="0.25">
      <c r="A39" s="571" t="s">
        <v>22</v>
      </c>
      <c r="B39" s="1" t="s">
        <v>22</v>
      </c>
      <c r="C39" s="50">
        <v>4</v>
      </c>
      <c r="D39" s="50">
        <v>1</v>
      </c>
      <c r="E39" s="31">
        <f t="shared" si="3"/>
        <v>0.25</v>
      </c>
      <c r="F39" s="50">
        <v>1</v>
      </c>
      <c r="G39" s="31">
        <f t="shared" si="4"/>
        <v>0.25</v>
      </c>
      <c r="H39" s="49">
        <v>4</v>
      </c>
      <c r="I39" s="232">
        <f t="shared" si="5"/>
        <v>1</v>
      </c>
      <c r="J39" s="49"/>
      <c r="K39" s="38"/>
      <c r="L39" s="223"/>
      <c r="M39" s="223"/>
    </row>
    <row r="40" spans="1:13" x14ac:dyDescent="0.25">
      <c r="A40" s="571" t="s">
        <v>23</v>
      </c>
      <c r="B40" s="1" t="s">
        <v>84</v>
      </c>
      <c r="C40" s="50">
        <v>23</v>
      </c>
      <c r="D40" s="50">
        <v>12</v>
      </c>
      <c r="E40" s="31">
        <f t="shared" si="3"/>
        <v>0.52173913043478259</v>
      </c>
      <c r="F40" s="50">
        <v>16</v>
      </c>
      <c r="G40" s="31">
        <f t="shared" si="4"/>
        <v>0.69565217391304346</v>
      </c>
      <c r="H40" s="49">
        <v>13</v>
      </c>
      <c r="I40" s="232">
        <f t="shared" si="5"/>
        <v>0.56521739130434778</v>
      </c>
      <c r="J40" s="49"/>
      <c r="K40" s="38"/>
      <c r="L40" s="223"/>
      <c r="M40" s="223"/>
    </row>
    <row r="41" spans="1:13" x14ac:dyDescent="0.25">
      <c r="A41" s="571" t="s">
        <v>24</v>
      </c>
      <c r="B41" s="1" t="s">
        <v>85</v>
      </c>
      <c r="C41" s="50">
        <v>21</v>
      </c>
      <c r="D41" s="50">
        <v>14</v>
      </c>
      <c r="E41" s="31">
        <f t="shared" si="3"/>
        <v>0.66666666666666663</v>
      </c>
      <c r="F41" s="50">
        <v>15</v>
      </c>
      <c r="G41" s="31">
        <f t="shared" si="4"/>
        <v>0.7142857142857143</v>
      </c>
      <c r="H41" s="49">
        <v>14</v>
      </c>
      <c r="I41" s="232">
        <f t="shared" si="5"/>
        <v>0.66666666666666663</v>
      </c>
      <c r="J41" s="49"/>
      <c r="K41" s="38"/>
      <c r="L41" s="223"/>
      <c r="M41" s="223"/>
    </row>
    <row r="42" spans="1:13" x14ac:dyDescent="0.25">
      <c r="A42" s="571" t="s">
        <v>25</v>
      </c>
      <c r="B42" s="1" t="s">
        <v>86</v>
      </c>
      <c r="C42" s="50"/>
      <c r="D42" s="50"/>
      <c r="E42" s="31"/>
      <c r="F42" s="50"/>
      <c r="G42" s="31"/>
      <c r="H42" s="49"/>
      <c r="I42" s="232"/>
      <c r="J42" s="49"/>
      <c r="K42" s="38"/>
      <c r="L42" s="223"/>
      <c r="M42" s="223"/>
    </row>
    <row r="43" spans="1:13" x14ac:dyDescent="0.25">
      <c r="A43" s="571" t="s">
        <v>26</v>
      </c>
      <c r="B43" s="1" t="s">
        <v>87</v>
      </c>
      <c r="C43" s="253"/>
      <c r="D43" s="253"/>
      <c r="E43" s="31"/>
      <c r="F43" s="253"/>
      <c r="G43" s="31"/>
      <c r="H43" s="258"/>
      <c r="I43" s="232"/>
      <c r="J43" s="49"/>
      <c r="K43" s="38"/>
      <c r="L43" s="223"/>
      <c r="M43" s="223"/>
    </row>
    <row r="44" spans="1:13" x14ac:dyDescent="0.25">
      <c r="A44" s="571" t="s">
        <v>27</v>
      </c>
      <c r="B44" s="1" t="s">
        <v>27</v>
      </c>
      <c r="C44" s="50">
        <v>8</v>
      </c>
      <c r="D44" s="50">
        <v>6</v>
      </c>
      <c r="E44" s="31">
        <f t="shared" si="3"/>
        <v>0.75</v>
      </c>
      <c r="F44" s="50">
        <v>6</v>
      </c>
      <c r="G44" s="31">
        <f t="shared" si="4"/>
        <v>0.75</v>
      </c>
      <c r="H44" s="49">
        <v>6</v>
      </c>
      <c r="I44" s="232">
        <f t="shared" si="5"/>
        <v>0.75</v>
      </c>
      <c r="J44" s="49"/>
      <c r="K44" s="38"/>
      <c r="L44" s="223"/>
      <c r="M44" s="223"/>
    </row>
    <row r="45" spans="1:13" x14ac:dyDescent="0.25">
      <c r="A45" s="566" t="s">
        <v>28</v>
      </c>
      <c r="B45" s="572"/>
      <c r="C45" s="2">
        <f>SUM(C32:C44)</f>
        <v>108</v>
      </c>
      <c r="D45" s="2">
        <f>SUM(D32:D44)</f>
        <v>71</v>
      </c>
      <c r="E45" s="21">
        <f t="shared" si="3"/>
        <v>0.65740740740740744</v>
      </c>
      <c r="F45" s="2">
        <f>SUM(F32:F44)</f>
        <v>84</v>
      </c>
      <c r="G45" s="21">
        <f t="shared" si="4"/>
        <v>0.77777777777777779</v>
      </c>
      <c r="H45" s="2">
        <f>SUM(H32:H44)</f>
        <v>77</v>
      </c>
      <c r="I45" s="259">
        <f t="shared" si="5"/>
        <v>0.71296296296296291</v>
      </c>
      <c r="J45" s="49"/>
      <c r="K45" s="38"/>
      <c r="L45" s="223"/>
      <c r="M45" s="223"/>
    </row>
    <row r="46" spans="1:13" s="223" customFormat="1" ht="28.5" customHeight="1" x14ac:dyDescent="0.25">
      <c r="A46" s="734" t="s">
        <v>547</v>
      </c>
      <c r="B46" s="734"/>
      <c r="C46" s="734"/>
      <c r="D46" s="734"/>
      <c r="E46" s="734"/>
      <c r="F46" s="734"/>
      <c r="G46" s="734"/>
      <c r="H46" s="734"/>
      <c r="I46" s="734"/>
      <c r="J46" s="734"/>
      <c r="K46" s="734"/>
    </row>
    <row r="47" spans="1:13" s="223" customFormat="1" ht="25.5" customHeight="1" x14ac:dyDescent="0.25">
      <c r="A47" s="732"/>
      <c r="B47" s="732"/>
      <c r="C47" s="732"/>
      <c r="D47" s="732"/>
      <c r="E47" s="732"/>
      <c r="F47" s="732"/>
      <c r="G47" s="732"/>
      <c r="H47" s="732"/>
      <c r="I47" s="732"/>
      <c r="J47" s="732"/>
      <c r="K47" s="732"/>
    </row>
    <row r="48" spans="1:13" s="223" customFormat="1" x14ac:dyDescent="0.25">
      <c r="A48" s="250"/>
      <c r="J48" s="247"/>
    </row>
    <row r="49" spans="10:10" s="223" customFormat="1" x14ac:dyDescent="0.25">
      <c r="J49" s="247"/>
    </row>
    <row r="50" spans="10:10" s="223" customFormat="1" x14ac:dyDescent="0.25">
      <c r="J50" s="247"/>
    </row>
    <row r="51" spans="10:10" s="223" customFormat="1" x14ac:dyDescent="0.25">
      <c r="J51" s="247"/>
    </row>
    <row r="52" spans="10:10" s="223" customFormat="1" x14ac:dyDescent="0.25">
      <c r="J52" s="247"/>
    </row>
    <row r="53" spans="10:10" s="223" customFormat="1" x14ac:dyDescent="0.25">
      <c r="J53" s="247"/>
    </row>
    <row r="54" spans="10:10" s="223" customFormat="1" x14ac:dyDescent="0.25">
      <c r="J54" s="247"/>
    </row>
    <row r="55" spans="10:10" s="223" customFormat="1" x14ac:dyDescent="0.25">
      <c r="J55" s="247"/>
    </row>
    <row r="56" spans="10:10" s="223" customFormat="1" x14ac:dyDescent="0.25">
      <c r="J56" s="247"/>
    </row>
    <row r="57" spans="10:10" s="223" customFormat="1" x14ac:dyDescent="0.25">
      <c r="J57" s="247"/>
    </row>
    <row r="58" spans="10:10" s="223" customFormat="1" x14ac:dyDescent="0.25">
      <c r="J58" s="247"/>
    </row>
    <row r="59" spans="10:10" s="223" customFormat="1" x14ac:dyDescent="0.25">
      <c r="J59" s="247"/>
    </row>
    <row r="60" spans="10:10" s="223" customFormat="1" x14ac:dyDescent="0.25">
      <c r="J60" s="247"/>
    </row>
    <row r="61" spans="10:10" s="223" customFormat="1" x14ac:dyDescent="0.25">
      <c r="J61" s="247"/>
    </row>
    <row r="62" spans="10:10" s="223" customFormat="1" x14ac:dyDescent="0.25">
      <c r="J62" s="247"/>
    </row>
  </sheetData>
  <mergeCells count="30">
    <mergeCell ref="F6:G6"/>
    <mergeCell ref="H6:I6"/>
    <mergeCell ref="A23:K23"/>
    <mergeCell ref="A24:K24"/>
    <mergeCell ref="A3:K3"/>
    <mergeCell ref="A5:A7"/>
    <mergeCell ref="B5:B7"/>
    <mergeCell ref="C5:C7"/>
    <mergeCell ref="D5:E5"/>
    <mergeCell ref="F5:G5"/>
    <mergeCell ref="H5:I5"/>
    <mergeCell ref="J5:J7"/>
    <mergeCell ref="K5:K7"/>
    <mergeCell ref="D6:E6"/>
    <mergeCell ref="L5:L7"/>
    <mergeCell ref="M5:M7"/>
    <mergeCell ref="A46:K46"/>
    <mergeCell ref="A47:K47"/>
    <mergeCell ref="A27:K27"/>
    <mergeCell ref="A29:A31"/>
    <mergeCell ref="B29:B31"/>
    <mergeCell ref="C29:C31"/>
    <mergeCell ref="D29:E29"/>
    <mergeCell ref="F29:G29"/>
    <mergeCell ref="H29:I29"/>
    <mergeCell ref="J29:J31"/>
    <mergeCell ref="F30:G30"/>
    <mergeCell ref="H30:I30"/>
    <mergeCell ref="K29:K31"/>
    <mergeCell ref="D30:E30"/>
  </mergeCells>
  <hyperlinks>
    <hyperlink ref="A1" location="TOC!A1" display="TOC"/>
  </hyperlinks>
  <pageMargins left="0.70866141732283472" right="0.70866141732283472" top="0.74803149606299213" bottom="0.74803149606299213" header="0.31496062992125984" footer="0.31496062992125984"/>
  <pageSetup paperSize="9" scale="87" orientation="landscape" r:id="rId1"/>
  <headerFooter>
    <oddHeader>&amp;C&amp;F</oddHeader>
    <oddFooter>&amp;C&amp;A
Page &amp;P of &amp;N</oddFooter>
  </headerFooter>
  <rowBreaks count="1" manualBreakCount="1">
    <brk id="26" max="12" man="1"/>
  </rowBreaks>
  <colBreaks count="1" manualBreakCount="1">
    <brk id="13"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71"/>
  <sheetViews>
    <sheetView zoomScaleNormal="100" zoomScaleSheetLayoutView="100" workbookViewId="0"/>
  </sheetViews>
  <sheetFormatPr defaultRowHeight="15" x14ac:dyDescent="0.25"/>
  <cols>
    <col min="1" max="1" width="55.5703125" customWidth="1"/>
    <col min="5" max="6" width="9.140625" style="223"/>
    <col min="7" max="7" width="22.42578125" style="223" customWidth="1"/>
    <col min="8" max="8" width="31.7109375" style="223" customWidth="1"/>
    <col min="9" max="21" width="9.140625" style="223"/>
  </cols>
  <sheetData>
    <row r="1" spans="1:14" s="223" customFormat="1" x14ac:dyDescent="0.25">
      <c r="A1" s="222" t="s">
        <v>74</v>
      </c>
      <c r="B1" s="233"/>
    </row>
    <row r="2" spans="1:14" s="223" customFormat="1" x14ac:dyDescent="0.25">
      <c r="A2" s="222"/>
    </row>
    <row r="3" spans="1:14" s="223" customFormat="1" x14ac:dyDescent="0.25">
      <c r="A3" s="224" t="s">
        <v>596</v>
      </c>
      <c r="G3" s="224" t="s">
        <v>598</v>
      </c>
    </row>
    <row r="4" spans="1:14" s="223" customFormat="1" x14ac:dyDescent="0.25">
      <c r="A4" s="224" t="s">
        <v>597</v>
      </c>
      <c r="G4" s="224" t="s">
        <v>599</v>
      </c>
    </row>
    <row r="5" spans="1:14" s="223" customFormat="1" ht="15.75" thickBot="1" x14ac:dyDescent="0.3">
      <c r="A5" s="224"/>
      <c r="G5" s="224"/>
    </row>
    <row r="6" spans="1:14" ht="15.75" thickBot="1" x14ac:dyDescent="0.3">
      <c r="A6" s="90" t="s">
        <v>131</v>
      </c>
      <c r="B6" s="91" t="s">
        <v>130</v>
      </c>
      <c r="C6" s="90" t="s">
        <v>8</v>
      </c>
      <c r="D6" s="239" t="s">
        <v>10</v>
      </c>
      <c r="G6" s="766" t="s">
        <v>152</v>
      </c>
      <c r="H6" s="766"/>
      <c r="I6" s="372" t="s">
        <v>130</v>
      </c>
      <c r="J6" s="90" t="s">
        <v>8</v>
      </c>
      <c r="K6" s="235" t="s">
        <v>10</v>
      </c>
    </row>
    <row r="7" spans="1:14" x14ac:dyDescent="0.25">
      <c r="A7" s="78" t="s">
        <v>129</v>
      </c>
      <c r="B7" s="86"/>
      <c r="C7" s="78"/>
      <c r="D7" s="240"/>
      <c r="G7" s="95" t="s">
        <v>151</v>
      </c>
      <c r="H7" s="94" t="s">
        <v>150</v>
      </c>
      <c r="I7" s="80" t="s">
        <v>134</v>
      </c>
      <c r="J7" s="37">
        <v>926</v>
      </c>
      <c r="K7" s="236">
        <f>J7/J$42</f>
        <v>0.81156879929886061</v>
      </c>
    </row>
    <row r="8" spans="1:14" ht="15.75" thickBot="1" x14ac:dyDescent="0.3">
      <c r="A8" s="78" t="s">
        <v>123</v>
      </c>
      <c r="B8" s="80">
        <v>0</v>
      </c>
      <c r="C8" s="37">
        <v>873</v>
      </c>
      <c r="D8" s="241">
        <f>C8/$C25</f>
        <v>0.76511831726555657</v>
      </c>
      <c r="E8" s="237"/>
      <c r="G8" s="97"/>
      <c r="H8" s="92"/>
      <c r="I8" s="96" t="s">
        <v>145</v>
      </c>
      <c r="J8" s="37">
        <v>215</v>
      </c>
      <c r="K8" s="236">
        <f>J8/J$42</f>
        <v>0.18843120070113936</v>
      </c>
    </row>
    <row r="9" spans="1:14" x14ac:dyDescent="0.25">
      <c r="A9" s="78" t="s">
        <v>128</v>
      </c>
      <c r="B9" s="77">
        <v>1</v>
      </c>
      <c r="C9" s="37">
        <v>136</v>
      </c>
      <c r="D9" s="241">
        <f>C9/$C25</f>
        <v>0.11919368974583698</v>
      </c>
      <c r="E9" s="238"/>
      <c r="G9" s="95"/>
      <c r="H9" s="94" t="s">
        <v>149</v>
      </c>
      <c r="I9" s="80" t="s">
        <v>134</v>
      </c>
      <c r="J9" s="79">
        <v>1048</v>
      </c>
      <c r="K9" s="236">
        <f>J9/J$42</f>
        <v>0.91849255039439093</v>
      </c>
    </row>
    <row r="10" spans="1:14" x14ac:dyDescent="0.25">
      <c r="A10" s="78" t="s">
        <v>127</v>
      </c>
      <c r="B10" s="89">
        <v>2</v>
      </c>
      <c r="C10" s="37">
        <v>70</v>
      </c>
      <c r="D10" s="241">
        <f>C10/$C25</f>
        <v>6.1349693251533742E-2</v>
      </c>
      <c r="E10" s="238"/>
      <c r="F10" s="230"/>
      <c r="G10" s="95"/>
      <c r="H10" s="94"/>
      <c r="I10" s="77" t="s">
        <v>145</v>
      </c>
      <c r="J10" s="37">
        <v>62</v>
      </c>
      <c r="K10" s="236">
        <f t="shared" ref="K10:K41" si="0">J10/J$42</f>
        <v>5.4338299737072743E-2</v>
      </c>
    </row>
    <row r="11" spans="1:14" ht="15.75" thickBot="1" x14ac:dyDescent="0.3">
      <c r="A11" s="78" t="s">
        <v>126</v>
      </c>
      <c r="B11" s="88">
        <v>3</v>
      </c>
      <c r="C11" s="37">
        <v>27</v>
      </c>
      <c r="D11" s="241">
        <f>C11/$C25</f>
        <v>2.3663453111305872E-2</v>
      </c>
      <c r="E11" s="238"/>
      <c r="G11" s="95"/>
      <c r="H11" s="92"/>
      <c r="I11" s="87" t="s">
        <v>133</v>
      </c>
      <c r="J11" s="37">
        <v>31</v>
      </c>
      <c r="K11" s="236">
        <f t="shared" si="0"/>
        <v>2.7169149868536371E-2</v>
      </c>
    </row>
    <row r="12" spans="1:14" ht="15.75" thickBot="1" x14ac:dyDescent="0.3">
      <c r="A12" s="75" t="s">
        <v>125</v>
      </c>
      <c r="B12" s="76">
        <v>4</v>
      </c>
      <c r="C12" s="37">
        <v>35</v>
      </c>
      <c r="D12" s="241">
        <f>C12/$C25</f>
        <v>3.0674846625766871E-2</v>
      </c>
      <c r="E12" s="238"/>
      <c r="G12" s="95"/>
      <c r="H12" s="94" t="s">
        <v>148</v>
      </c>
      <c r="I12" s="80" t="s">
        <v>134</v>
      </c>
      <c r="J12" s="37">
        <v>870</v>
      </c>
      <c r="K12" s="236">
        <f t="shared" si="0"/>
        <v>0.76248904469763368</v>
      </c>
      <c r="N12" s="230"/>
    </row>
    <row r="13" spans="1:14" x14ac:dyDescent="0.25">
      <c r="A13" s="78" t="s">
        <v>124</v>
      </c>
      <c r="B13" s="86"/>
      <c r="C13" s="85"/>
      <c r="D13" s="242"/>
      <c r="G13" s="95"/>
      <c r="H13" s="94"/>
      <c r="I13" s="77" t="s">
        <v>145</v>
      </c>
      <c r="J13" s="37">
        <v>132</v>
      </c>
      <c r="K13" s="236">
        <f t="shared" si="0"/>
        <v>0.11568799298860649</v>
      </c>
    </row>
    <row r="14" spans="1:14" ht="15.75" thickBot="1" x14ac:dyDescent="0.3">
      <c r="A14" s="78" t="s">
        <v>123</v>
      </c>
      <c r="B14" s="80">
        <v>0</v>
      </c>
      <c r="C14" s="37">
        <v>939</v>
      </c>
      <c r="D14" s="243">
        <f>C14/$C25</f>
        <v>0.82296231375985973</v>
      </c>
      <c r="G14" s="93"/>
      <c r="H14" s="92"/>
      <c r="I14" s="87" t="s">
        <v>133</v>
      </c>
      <c r="J14" s="37">
        <v>139</v>
      </c>
      <c r="K14" s="236">
        <f t="shared" si="0"/>
        <v>0.12182296231375986</v>
      </c>
    </row>
    <row r="15" spans="1:14" x14ac:dyDescent="0.25">
      <c r="A15" s="78" t="s">
        <v>122</v>
      </c>
      <c r="B15" s="77">
        <v>1</v>
      </c>
      <c r="C15" s="37">
        <v>185</v>
      </c>
      <c r="D15" s="243">
        <f>C15/$C25</f>
        <v>0.16213847502191062</v>
      </c>
      <c r="G15" s="95" t="s">
        <v>147</v>
      </c>
      <c r="H15" s="94" t="s">
        <v>146</v>
      </c>
      <c r="I15" s="80" t="s">
        <v>134</v>
      </c>
      <c r="J15" s="79">
        <v>1101</v>
      </c>
      <c r="K15" s="236">
        <f t="shared" si="0"/>
        <v>0.96494303242769497</v>
      </c>
    </row>
    <row r="16" spans="1:14" ht="15.75" thickBot="1" x14ac:dyDescent="0.3">
      <c r="A16" s="75" t="s">
        <v>121</v>
      </c>
      <c r="B16" s="87">
        <v>2</v>
      </c>
      <c r="C16" s="37">
        <v>17</v>
      </c>
      <c r="D16" s="243">
        <f>C16/$C25</f>
        <v>1.4899211218229623E-2</v>
      </c>
      <c r="F16" s="230"/>
      <c r="G16" s="95"/>
      <c r="H16" s="94"/>
      <c r="I16" s="77" t="s">
        <v>145</v>
      </c>
      <c r="J16" s="37">
        <v>34</v>
      </c>
      <c r="K16" s="236">
        <f t="shared" si="0"/>
        <v>2.9798422436459245E-2</v>
      </c>
    </row>
    <row r="17" spans="1:14" ht="15.75" thickBot="1" x14ac:dyDescent="0.3">
      <c r="A17" s="78" t="s">
        <v>120</v>
      </c>
      <c r="B17" s="86"/>
      <c r="C17" s="85"/>
      <c r="D17" s="242"/>
      <c r="G17" s="95"/>
      <c r="H17" s="92"/>
      <c r="I17" s="87" t="s">
        <v>133</v>
      </c>
      <c r="J17" s="37">
        <v>6</v>
      </c>
      <c r="K17" s="236">
        <f t="shared" si="0"/>
        <v>5.2585451358457495E-3</v>
      </c>
    </row>
    <row r="18" spans="1:14" x14ac:dyDescent="0.25">
      <c r="A18" s="78" t="s">
        <v>118</v>
      </c>
      <c r="B18" s="80">
        <v>0</v>
      </c>
      <c r="C18" s="79">
        <v>1032</v>
      </c>
      <c r="D18" s="243">
        <f>C18/$C25</f>
        <v>0.90446976336546892</v>
      </c>
      <c r="G18" s="95"/>
      <c r="H18" s="94" t="s">
        <v>144</v>
      </c>
      <c r="I18" s="80" t="s">
        <v>134</v>
      </c>
      <c r="J18" s="37">
        <v>996</v>
      </c>
      <c r="K18" s="236">
        <f t="shared" si="0"/>
        <v>0.87291849255039444</v>
      </c>
    </row>
    <row r="19" spans="1:14" x14ac:dyDescent="0.25">
      <c r="A19" s="78" t="s">
        <v>117</v>
      </c>
      <c r="B19" s="77">
        <v>1</v>
      </c>
      <c r="C19" s="37">
        <v>79</v>
      </c>
      <c r="D19" s="243">
        <f>C19/$C25</f>
        <v>6.9237510955302367E-2</v>
      </c>
      <c r="G19" s="95"/>
      <c r="H19" s="94"/>
      <c r="I19" s="89" t="s">
        <v>133</v>
      </c>
      <c r="J19" s="37">
        <v>60</v>
      </c>
      <c r="K19" s="236">
        <f t="shared" si="0"/>
        <v>5.2585451358457491E-2</v>
      </c>
    </row>
    <row r="20" spans="1:14" ht="15.75" thickBot="1" x14ac:dyDescent="0.3">
      <c r="A20" s="78" t="s">
        <v>116</v>
      </c>
      <c r="B20" s="84">
        <v>2</v>
      </c>
      <c r="C20" s="37">
        <v>30</v>
      </c>
      <c r="D20" s="243">
        <f>C20/$C25</f>
        <v>2.6292725679228746E-2</v>
      </c>
      <c r="F20" s="230"/>
      <c r="G20" s="93"/>
      <c r="H20" s="92"/>
      <c r="I20" s="76" t="s">
        <v>132</v>
      </c>
      <c r="J20" s="37">
        <v>85</v>
      </c>
      <c r="K20" s="236">
        <f t="shared" si="0"/>
        <v>7.4496056091148122E-2</v>
      </c>
    </row>
    <row r="21" spans="1:14" x14ac:dyDescent="0.25">
      <c r="A21" s="83" t="s">
        <v>119</v>
      </c>
      <c r="B21" s="82"/>
      <c r="C21" s="81"/>
      <c r="D21" s="244"/>
      <c r="G21" s="95" t="s">
        <v>143</v>
      </c>
      <c r="H21" s="94" t="s">
        <v>142</v>
      </c>
      <c r="I21" s="80" t="s">
        <v>134</v>
      </c>
      <c r="J21" s="79">
        <v>1123</v>
      </c>
      <c r="K21" s="236">
        <f t="shared" si="0"/>
        <v>0.98422436459246276</v>
      </c>
    </row>
    <row r="22" spans="1:14" x14ac:dyDescent="0.25">
      <c r="A22" s="78" t="s">
        <v>118</v>
      </c>
      <c r="B22" s="80">
        <v>0</v>
      </c>
      <c r="C22" s="37">
        <v>906</v>
      </c>
      <c r="D22" s="243">
        <f>C22/$C25</f>
        <v>0.79404031551270815</v>
      </c>
      <c r="G22" s="95"/>
      <c r="H22" s="94"/>
      <c r="I22" s="89" t="s">
        <v>133</v>
      </c>
      <c r="J22" s="37">
        <v>9</v>
      </c>
      <c r="K22" s="236">
        <f t="shared" si="0"/>
        <v>7.8878177037686233E-3</v>
      </c>
    </row>
    <row r="23" spans="1:14" ht="15.75" thickBot="1" x14ac:dyDescent="0.3">
      <c r="A23" s="78" t="s">
        <v>117</v>
      </c>
      <c r="B23" s="77">
        <v>1</v>
      </c>
      <c r="C23" s="37">
        <v>191</v>
      </c>
      <c r="D23" s="243">
        <f>C23/$C25</f>
        <v>0.16739702015775634</v>
      </c>
      <c r="G23" s="95"/>
      <c r="H23" s="92"/>
      <c r="I23" s="76" t="s">
        <v>132</v>
      </c>
      <c r="J23" s="37">
        <v>9</v>
      </c>
      <c r="K23" s="236">
        <f t="shared" si="0"/>
        <v>7.8878177037686233E-3</v>
      </c>
    </row>
    <row r="24" spans="1:14" ht="15.75" thickBot="1" x14ac:dyDescent="0.3">
      <c r="A24" s="75" t="s">
        <v>116</v>
      </c>
      <c r="B24" s="76">
        <v>2</v>
      </c>
      <c r="C24" s="37">
        <v>44</v>
      </c>
      <c r="D24" s="243">
        <f>C24/$C25</f>
        <v>3.8562664329535493E-2</v>
      </c>
      <c r="E24" s="230"/>
      <c r="F24" s="230"/>
      <c r="G24" s="95"/>
      <c r="H24" s="94" t="s">
        <v>141</v>
      </c>
      <c r="I24" s="80" t="s">
        <v>134</v>
      </c>
      <c r="J24" s="79">
        <v>1091</v>
      </c>
      <c r="K24" s="236">
        <f t="shared" si="0"/>
        <v>0.95617879053461874</v>
      </c>
    </row>
    <row r="25" spans="1:14" ht="15.75" thickBot="1" x14ac:dyDescent="0.3">
      <c r="A25" s="75" t="s">
        <v>94</v>
      </c>
      <c r="B25" s="74"/>
      <c r="C25" s="73">
        <f>SUM(C22:C24)</f>
        <v>1141</v>
      </c>
      <c r="D25" s="245">
        <v>1</v>
      </c>
      <c r="G25" s="95"/>
      <c r="H25" s="94"/>
      <c r="I25" s="89" t="s">
        <v>133</v>
      </c>
      <c r="J25" s="37">
        <v>23</v>
      </c>
      <c r="K25" s="236">
        <f t="shared" si="0"/>
        <v>2.0157756354075372E-2</v>
      </c>
    </row>
    <row r="26" spans="1:14" s="223" customFormat="1" ht="15.75" thickBot="1" x14ac:dyDescent="0.3">
      <c r="A26" s="234" t="s">
        <v>491</v>
      </c>
      <c r="G26" s="95"/>
      <c r="H26" s="92"/>
      <c r="I26" s="76" t="s">
        <v>132</v>
      </c>
      <c r="J26" s="37">
        <v>27</v>
      </c>
      <c r="K26" s="236">
        <f t="shared" si="0"/>
        <v>2.3663453111305872E-2</v>
      </c>
    </row>
    <row r="27" spans="1:14" s="223" customFormat="1" x14ac:dyDescent="0.25">
      <c r="G27" s="95"/>
      <c r="H27" s="94" t="s">
        <v>140</v>
      </c>
      <c r="I27" s="80" t="s">
        <v>134</v>
      </c>
      <c r="J27" s="79">
        <v>1023</v>
      </c>
      <c r="K27" s="236">
        <f t="shared" si="0"/>
        <v>0.89658194566170024</v>
      </c>
    </row>
    <row r="28" spans="1:14" s="223" customFormat="1" x14ac:dyDescent="0.25">
      <c r="G28" s="95"/>
      <c r="H28" s="94"/>
      <c r="I28" s="89" t="s">
        <v>133</v>
      </c>
      <c r="J28" s="37">
        <v>67</v>
      </c>
      <c r="K28" s="236">
        <f t="shared" si="0"/>
        <v>5.8720420683610865E-2</v>
      </c>
    </row>
    <row r="29" spans="1:14" s="223" customFormat="1" ht="15.75" thickBot="1" x14ac:dyDescent="0.3">
      <c r="G29" s="95"/>
      <c r="H29" s="92"/>
      <c r="I29" s="76" t="s">
        <v>132</v>
      </c>
      <c r="J29" s="37">
        <v>51</v>
      </c>
      <c r="K29" s="236">
        <f t="shared" si="0"/>
        <v>4.4697633654688866E-2</v>
      </c>
    </row>
    <row r="30" spans="1:14" s="223" customFormat="1" x14ac:dyDescent="0.25">
      <c r="G30" s="95"/>
      <c r="H30" s="94" t="s">
        <v>139</v>
      </c>
      <c r="I30" s="80" t="s">
        <v>134</v>
      </c>
      <c r="J30" s="79">
        <v>1119</v>
      </c>
      <c r="K30" s="236">
        <f t="shared" si="0"/>
        <v>0.98071866783523221</v>
      </c>
      <c r="N30" s="230"/>
    </row>
    <row r="31" spans="1:14" s="223" customFormat="1" x14ac:dyDescent="0.25">
      <c r="G31" s="95"/>
      <c r="H31" s="94"/>
      <c r="I31" s="89" t="s">
        <v>133</v>
      </c>
      <c r="J31" s="37">
        <v>14</v>
      </c>
      <c r="K31" s="236">
        <f t="shared" si="0"/>
        <v>1.2269938650306749E-2</v>
      </c>
    </row>
    <row r="32" spans="1:14" s="223" customFormat="1" ht="15.75" thickBot="1" x14ac:dyDescent="0.3">
      <c r="G32" s="93"/>
      <c r="H32" s="92"/>
      <c r="I32" s="76" t="s">
        <v>132</v>
      </c>
      <c r="J32" s="37">
        <v>8</v>
      </c>
      <c r="K32" s="236">
        <f t="shared" si="0"/>
        <v>7.0113935144609993E-3</v>
      </c>
    </row>
    <row r="33" spans="1:14" s="223" customFormat="1" ht="24" x14ac:dyDescent="0.25">
      <c r="G33" s="95" t="s">
        <v>138</v>
      </c>
      <c r="H33" s="94" t="s">
        <v>137</v>
      </c>
      <c r="I33" s="80" t="s">
        <v>134</v>
      </c>
      <c r="J33" s="79">
        <v>1078</v>
      </c>
      <c r="K33" s="236">
        <f t="shared" si="0"/>
        <v>0.94478527607361962</v>
      </c>
    </row>
    <row r="34" spans="1:14" s="223" customFormat="1" x14ac:dyDescent="0.25">
      <c r="G34" s="95"/>
      <c r="H34" s="94"/>
      <c r="I34" s="89" t="s">
        <v>133</v>
      </c>
      <c r="J34" s="37">
        <v>25</v>
      </c>
      <c r="K34" s="236">
        <f t="shared" si="0"/>
        <v>2.1910604732690624E-2</v>
      </c>
    </row>
    <row r="35" spans="1:14" s="223" customFormat="1" ht="15.75" thickBot="1" x14ac:dyDescent="0.3">
      <c r="G35" s="95"/>
      <c r="H35" s="92"/>
      <c r="I35" s="76" t="s">
        <v>132</v>
      </c>
      <c r="J35" s="37">
        <v>38</v>
      </c>
      <c r="K35" s="236">
        <f t="shared" si="0"/>
        <v>3.3304119193689745E-2</v>
      </c>
    </row>
    <row r="36" spans="1:14" s="223" customFormat="1" x14ac:dyDescent="0.25">
      <c r="G36" s="95"/>
      <c r="H36" s="94" t="s">
        <v>136</v>
      </c>
      <c r="I36" s="80" t="s">
        <v>134</v>
      </c>
      <c r="J36" s="79">
        <v>1101</v>
      </c>
      <c r="K36" s="236">
        <f t="shared" si="0"/>
        <v>0.96494303242769497</v>
      </c>
    </row>
    <row r="37" spans="1:14" s="223" customFormat="1" x14ac:dyDescent="0.25">
      <c r="G37" s="95"/>
      <c r="H37" s="94"/>
      <c r="I37" s="89" t="s">
        <v>133</v>
      </c>
      <c r="J37" s="37">
        <v>21</v>
      </c>
      <c r="K37" s="236">
        <f t="shared" si="0"/>
        <v>1.8404907975460124E-2</v>
      </c>
      <c r="N37" s="230"/>
    </row>
    <row r="38" spans="1:14" s="223" customFormat="1" ht="15.75" thickBot="1" x14ac:dyDescent="0.3">
      <c r="G38" s="95"/>
      <c r="H38" s="92"/>
      <c r="I38" s="76" t="s">
        <v>132</v>
      </c>
      <c r="J38" s="37">
        <v>19</v>
      </c>
      <c r="K38" s="236">
        <f t="shared" si="0"/>
        <v>1.6652059596844872E-2</v>
      </c>
    </row>
    <row r="39" spans="1:14" s="223" customFormat="1" x14ac:dyDescent="0.25">
      <c r="G39" s="95"/>
      <c r="H39" s="94" t="s">
        <v>135</v>
      </c>
      <c r="I39" s="80" t="s">
        <v>134</v>
      </c>
      <c r="J39" s="79">
        <v>1125</v>
      </c>
      <c r="K39" s="236">
        <f t="shared" si="0"/>
        <v>0.98597721297107799</v>
      </c>
    </row>
    <row r="40" spans="1:14" s="223" customFormat="1" x14ac:dyDescent="0.25">
      <c r="G40" s="95"/>
      <c r="H40" s="94"/>
      <c r="I40" s="89" t="s">
        <v>133</v>
      </c>
      <c r="J40" s="37">
        <v>14</v>
      </c>
      <c r="K40" s="236">
        <f t="shared" si="0"/>
        <v>1.2269938650306749E-2</v>
      </c>
    </row>
    <row r="41" spans="1:14" s="223" customFormat="1" ht="15.75" thickBot="1" x14ac:dyDescent="0.3">
      <c r="G41" s="93"/>
      <c r="H41" s="92"/>
      <c r="I41" s="76" t="s">
        <v>132</v>
      </c>
      <c r="J41" s="37">
        <v>2</v>
      </c>
      <c r="K41" s="236">
        <f t="shared" si="0"/>
        <v>1.7528483786152498E-3</v>
      </c>
    </row>
    <row r="42" spans="1:14" ht="15.75" thickBot="1" x14ac:dyDescent="0.3">
      <c r="A42" s="223"/>
      <c r="B42" s="223"/>
      <c r="C42" s="223"/>
      <c r="D42" s="223"/>
      <c r="G42" s="399"/>
      <c r="H42" s="400"/>
      <c r="I42" s="401" t="s">
        <v>94</v>
      </c>
      <c r="J42" s="402">
        <v>1141</v>
      </c>
      <c r="K42" s="403">
        <f>J42/J$42</f>
        <v>1</v>
      </c>
      <c r="L42" s="229"/>
    </row>
    <row r="43" spans="1:14" x14ac:dyDescent="0.25">
      <c r="A43" s="223"/>
      <c r="B43" s="223"/>
      <c r="C43" s="223"/>
      <c r="D43" s="223"/>
      <c r="G43" s="234" t="s">
        <v>491</v>
      </c>
    </row>
    <row r="44" spans="1:14" x14ac:dyDescent="0.25">
      <c r="A44" s="223"/>
      <c r="B44" s="223"/>
      <c r="C44" s="223"/>
      <c r="D44" s="223"/>
    </row>
    <row r="45" spans="1:14" x14ac:dyDescent="0.25">
      <c r="A45" s="223"/>
      <c r="B45" s="223"/>
      <c r="C45" s="223"/>
      <c r="D45" s="223"/>
    </row>
    <row r="46" spans="1:14" x14ac:dyDescent="0.25">
      <c r="A46" s="223"/>
      <c r="B46" s="223"/>
      <c r="C46" s="223"/>
      <c r="D46" s="223"/>
    </row>
    <row r="47" spans="1:14" x14ac:dyDescent="0.25">
      <c r="A47" s="223"/>
      <c r="B47" s="223"/>
      <c r="C47" s="223"/>
      <c r="D47" s="223"/>
    </row>
    <row r="48" spans="1:14" x14ac:dyDescent="0.25">
      <c r="A48" s="223"/>
      <c r="B48" s="223"/>
      <c r="C48" s="223"/>
      <c r="D48" s="223"/>
    </row>
    <row r="49" spans="1:4" x14ac:dyDescent="0.25">
      <c r="A49" s="223"/>
      <c r="B49" s="223"/>
      <c r="C49" s="223"/>
      <c r="D49" s="223"/>
    </row>
    <row r="50" spans="1:4" x14ac:dyDescent="0.25">
      <c r="A50" s="223"/>
      <c r="B50" s="223"/>
      <c r="C50" s="223"/>
      <c r="D50" s="223"/>
    </row>
    <row r="51" spans="1:4" x14ac:dyDescent="0.25">
      <c r="A51" s="223"/>
      <c r="B51" s="223"/>
      <c r="C51" s="223"/>
      <c r="D51" s="223"/>
    </row>
    <row r="52" spans="1:4" x14ac:dyDescent="0.25">
      <c r="A52" s="223"/>
      <c r="B52" s="223"/>
      <c r="C52" s="223"/>
      <c r="D52" s="223"/>
    </row>
    <row r="53" spans="1:4" x14ac:dyDescent="0.25">
      <c r="A53" s="223"/>
      <c r="B53" s="223"/>
      <c r="C53" s="223"/>
      <c r="D53" s="223"/>
    </row>
    <row r="54" spans="1:4" x14ac:dyDescent="0.25">
      <c r="A54" s="223"/>
      <c r="B54" s="223"/>
      <c r="C54" s="223"/>
      <c r="D54" s="223"/>
    </row>
    <row r="55" spans="1:4" x14ac:dyDescent="0.25">
      <c r="A55" s="223"/>
      <c r="B55" s="223"/>
      <c r="C55" s="223"/>
      <c r="D55" s="223"/>
    </row>
    <row r="56" spans="1:4" x14ac:dyDescent="0.25">
      <c r="A56" s="223"/>
      <c r="B56" s="223"/>
      <c r="C56" s="223"/>
      <c r="D56" s="223"/>
    </row>
    <row r="57" spans="1:4" x14ac:dyDescent="0.25">
      <c r="A57" s="223"/>
      <c r="B57" s="223"/>
      <c r="C57" s="223"/>
      <c r="D57" s="223"/>
    </row>
    <row r="58" spans="1:4" x14ac:dyDescent="0.25">
      <c r="A58" s="223"/>
      <c r="B58" s="223"/>
      <c r="C58" s="223"/>
      <c r="D58" s="223"/>
    </row>
    <row r="59" spans="1:4" x14ac:dyDescent="0.25">
      <c r="A59" s="223"/>
      <c r="B59" s="223"/>
      <c r="C59" s="223"/>
      <c r="D59" s="223"/>
    </row>
    <row r="60" spans="1:4" x14ac:dyDescent="0.25">
      <c r="A60" s="223"/>
      <c r="B60" s="223"/>
      <c r="C60" s="223"/>
      <c r="D60" s="223"/>
    </row>
    <row r="61" spans="1:4" x14ac:dyDescent="0.25">
      <c r="A61" s="223"/>
      <c r="B61" s="223"/>
      <c r="C61" s="223"/>
      <c r="D61" s="223"/>
    </row>
    <row r="62" spans="1:4" x14ac:dyDescent="0.25">
      <c r="A62" s="223"/>
      <c r="B62" s="223"/>
      <c r="C62" s="223"/>
      <c r="D62" s="223"/>
    </row>
    <row r="63" spans="1:4" x14ac:dyDescent="0.25">
      <c r="A63" s="223"/>
      <c r="B63" s="223"/>
      <c r="C63" s="223"/>
      <c r="D63" s="223"/>
    </row>
    <row r="64" spans="1:4" x14ac:dyDescent="0.25">
      <c r="A64" s="223"/>
      <c r="B64" s="223"/>
      <c r="C64" s="223"/>
      <c r="D64" s="223"/>
    </row>
    <row r="65" spans="1:4" x14ac:dyDescent="0.25">
      <c r="A65" s="223"/>
      <c r="B65" s="223"/>
      <c r="C65" s="223"/>
      <c r="D65" s="223"/>
    </row>
    <row r="66" spans="1:4" x14ac:dyDescent="0.25">
      <c r="A66" s="223"/>
      <c r="B66" s="223"/>
      <c r="C66" s="223"/>
      <c r="D66" s="223"/>
    </row>
    <row r="67" spans="1:4" x14ac:dyDescent="0.25">
      <c r="A67" s="223"/>
      <c r="B67" s="223"/>
      <c r="C67" s="223"/>
      <c r="D67" s="223"/>
    </row>
    <row r="68" spans="1:4" x14ac:dyDescent="0.25">
      <c r="A68" s="223"/>
      <c r="B68" s="223"/>
      <c r="C68" s="223"/>
      <c r="D68" s="223"/>
    </row>
    <row r="69" spans="1:4" x14ac:dyDescent="0.25">
      <c r="A69" s="223"/>
      <c r="B69" s="223"/>
      <c r="C69" s="223"/>
      <c r="D69" s="223"/>
    </row>
    <row r="70" spans="1:4" x14ac:dyDescent="0.25">
      <c r="A70" s="223"/>
      <c r="B70" s="223"/>
      <c r="C70" s="223"/>
      <c r="D70" s="223"/>
    </row>
    <row r="71" spans="1:4" x14ac:dyDescent="0.25">
      <c r="A71" s="223"/>
      <c r="B71" s="223"/>
      <c r="C71" s="223"/>
      <c r="D71" s="223"/>
    </row>
  </sheetData>
  <mergeCells count="1">
    <mergeCell ref="G6:H6"/>
  </mergeCells>
  <hyperlinks>
    <hyperlink ref="A1" location="TOC!A1" display="TOC"/>
  </hyperlinks>
  <pageMargins left="0.7" right="0.7" top="0.75" bottom="0.75" header="0.3" footer="0.3"/>
  <pageSetup paperSize="9" scale="87" orientation="portrait" r:id="rId1"/>
  <headerFooter>
    <oddHeader>&amp;C&amp;F</oddHeader>
    <oddFooter>&amp;C&amp;A
Page &amp;P of &amp;N</oddFooter>
  </headerFooter>
  <colBreaks count="1" manualBreakCount="1">
    <brk id="5" max="43"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119"/>
  <sheetViews>
    <sheetView zoomScale="130" zoomScaleNormal="130" zoomScaleSheetLayoutView="85" workbookViewId="0"/>
  </sheetViews>
  <sheetFormatPr defaultRowHeight="15" x14ac:dyDescent="0.25"/>
  <cols>
    <col min="1" max="2" width="15.7109375" customWidth="1"/>
    <col min="3" max="8" width="10.7109375" customWidth="1"/>
    <col min="9" max="9" width="10.7109375" style="23" customWidth="1"/>
    <col min="10" max="11" width="10.7109375" customWidth="1"/>
    <col min="12" max="12" width="12.7109375" customWidth="1"/>
    <col min="13" max="13" width="20.7109375" style="6" customWidth="1"/>
    <col min="14" max="14" width="9.140625" style="223"/>
    <col min="15" max="29" width="9.140625" style="617"/>
  </cols>
  <sheetData>
    <row r="1" spans="1:29" s="223" customFormat="1" x14ac:dyDescent="0.25">
      <c r="A1" s="222" t="s">
        <v>74</v>
      </c>
      <c r="O1" s="229"/>
      <c r="P1" s="229"/>
      <c r="Q1" s="229"/>
      <c r="R1" s="229"/>
      <c r="S1" s="229"/>
      <c r="T1" s="229"/>
      <c r="U1" s="229"/>
      <c r="V1" s="229"/>
      <c r="W1" s="229"/>
      <c r="X1" s="229"/>
      <c r="Y1" s="229"/>
      <c r="Z1" s="229"/>
      <c r="AA1" s="229"/>
      <c r="AB1" s="229"/>
      <c r="AC1" s="229"/>
    </row>
    <row r="2" spans="1:29" s="223" customFormat="1" x14ac:dyDescent="0.25">
      <c r="N2" s="229"/>
      <c r="O2" s="229"/>
      <c r="P2" s="229"/>
      <c r="Q2" s="229"/>
      <c r="R2" s="229"/>
      <c r="S2" s="229"/>
      <c r="T2" s="229"/>
      <c r="U2" s="229"/>
      <c r="V2" s="229"/>
      <c r="W2" s="229"/>
      <c r="X2" s="229"/>
      <c r="Y2" s="229"/>
      <c r="Z2" s="229"/>
      <c r="AA2" s="229"/>
      <c r="AB2" s="229"/>
      <c r="AC2" s="229"/>
    </row>
    <row r="3" spans="1:29" s="223" customFormat="1" ht="33" customHeight="1" x14ac:dyDescent="0.25">
      <c r="A3" s="767" t="s">
        <v>604</v>
      </c>
      <c r="B3" s="767"/>
      <c r="C3" s="767"/>
      <c r="D3" s="767"/>
      <c r="E3" s="767"/>
      <c r="F3" s="767"/>
      <c r="G3" s="767"/>
      <c r="H3" s="767"/>
      <c r="I3" s="767"/>
      <c r="J3" s="767"/>
      <c r="K3" s="767"/>
      <c r="L3" s="767"/>
      <c r="M3" s="767"/>
      <c r="N3" s="229"/>
      <c r="O3" s="229"/>
      <c r="P3" s="229"/>
      <c r="Q3" s="229"/>
      <c r="R3" s="229"/>
      <c r="S3" s="229"/>
      <c r="T3" s="229"/>
      <c r="U3" s="229"/>
      <c r="V3" s="229"/>
      <c r="W3" s="229"/>
      <c r="X3" s="229"/>
      <c r="Y3" s="229"/>
      <c r="Z3" s="229"/>
      <c r="AA3" s="229"/>
      <c r="AB3" s="229"/>
      <c r="AC3" s="229"/>
    </row>
    <row r="4" spans="1:29" s="223" customFormat="1" x14ac:dyDescent="0.25">
      <c r="A4" s="465"/>
      <c r="B4" s="465"/>
      <c r="C4" s="465"/>
      <c r="D4" s="465"/>
      <c r="E4" s="465"/>
      <c r="F4" s="465"/>
      <c r="G4" s="465"/>
      <c r="H4" s="465"/>
      <c r="I4" s="465"/>
      <c r="N4" s="229"/>
      <c r="O4" s="229"/>
      <c r="P4" s="229"/>
      <c r="Q4" s="229"/>
      <c r="R4" s="229"/>
      <c r="S4" s="229"/>
      <c r="T4" s="229"/>
      <c r="U4" s="229"/>
      <c r="V4" s="229"/>
      <c r="W4" s="229"/>
      <c r="X4" s="229"/>
      <c r="Y4" s="229"/>
      <c r="Z4" s="229"/>
      <c r="AA4" s="229"/>
      <c r="AB4" s="229"/>
      <c r="AC4" s="229"/>
    </row>
    <row r="5" spans="1:29" ht="15" customHeight="1" x14ac:dyDescent="0.25">
      <c r="A5" s="691" t="s">
        <v>88</v>
      </c>
      <c r="B5" s="32" t="s">
        <v>1</v>
      </c>
      <c r="C5" s="694" t="s">
        <v>509</v>
      </c>
      <c r="D5" s="694"/>
      <c r="E5" s="694" t="s">
        <v>101</v>
      </c>
      <c r="F5" s="694"/>
      <c r="G5" s="694" t="s">
        <v>100</v>
      </c>
      <c r="H5" s="694"/>
      <c r="I5" s="34" t="s">
        <v>5</v>
      </c>
      <c r="J5" s="694" t="s">
        <v>7</v>
      </c>
      <c r="K5" s="694"/>
      <c r="L5" s="701" t="s">
        <v>37</v>
      </c>
      <c r="M5" s="721" t="s">
        <v>552</v>
      </c>
      <c r="N5" s="229"/>
      <c r="O5" s="229"/>
      <c r="P5" s="229"/>
      <c r="Q5" s="229"/>
      <c r="R5" s="229"/>
      <c r="S5" s="229"/>
      <c r="T5" s="229"/>
      <c r="U5" s="229"/>
      <c r="V5" s="229"/>
      <c r="W5" s="229"/>
      <c r="X5" s="229"/>
      <c r="Y5" s="229"/>
      <c r="Z5" s="229"/>
      <c r="AA5" s="229"/>
      <c r="AB5" s="229"/>
      <c r="AC5" s="229"/>
    </row>
    <row r="6" spans="1:29" x14ac:dyDescent="0.25">
      <c r="A6" s="692"/>
      <c r="B6" s="33" t="s">
        <v>34</v>
      </c>
      <c r="C6" s="695"/>
      <c r="D6" s="695"/>
      <c r="E6" s="695"/>
      <c r="F6" s="695"/>
      <c r="G6" s="695"/>
      <c r="H6" s="695"/>
      <c r="I6" s="35" t="s">
        <v>6</v>
      </c>
      <c r="J6" s="695"/>
      <c r="K6" s="695"/>
      <c r="L6" s="702"/>
      <c r="M6" s="722"/>
      <c r="N6" s="229"/>
      <c r="O6" s="229"/>
      <c r="P6" s="229"/>
      <c r="Q6" s="229"/>
      <c r="R6" s="229"/>
      <c r="S6" s="229"/>
      <c r="T6" s="229"/>
      <c r="U6" s="229"/>
      <c r="V6" s="229"/>
      <c r="W6" s="229"/>
      <c r="X6" s="229"/>
      <c r="Y6" s="229"/>
      <c r="Z6" s="229"/>
      <c r="AA6" s="229"/>
      <c r="AB6" s="229"/>
      <c r="AC6" s="229"/>
    </row>
    <row r="7" spans="1:29" ht="18" customHeight="1" x14ac:dyDescent="0.25">
      <c r="A7" s="693"/>
      <c r="B7" s="7" t="s">
        <v>8</v>
      </c>
      <c r="C7" s="7" t="s">
        <v>9</v>
      </c>
      <c r="D7" s="7" t="s">
        <v>10</v>
      </c>
      <c r="E7" s="8" t="s">
        <v>9</v>
      </c>
      <c r="F7" s="8" t="s">
        <v>10</v>
      </c>
      <c r="G7" s="8" t="s">
        <v>9</v>
      </c>
      <c r="H7" s="8" t="s">
        <v>10</v>
      </c>
      <c r="I7" s="8" t="s">
        <v>10</v>
      </c>
      <c r="J7" s="8" t="s">
        <v>9</v>
      </c>
      <c r="K7" s="8" t="s">
        <v>10</v>
      </c>
      <c r="L7" s="703"/>
      <c r="M7" s="761"/>
      <c r="N7" s="229"/>
      <c r="O7" s="229"/>
      <c r="P7" s="229"/>
      <c r="Q7" s="229"/>
      <c r="R7" s="229"/>
      <c r="S7" s="229"/>
      <c r="T7" s="229"/>
      <c r="U7" s="229"/>
      <c r="V7" s="229"/>
      <c r="W7" s="229"/>
      <c r="X7" s="229"/>
      <c r="Y7" s="229"/>
      <c r="Z7" s="652"/>
      <c r="AA7" s="652"/>
      <c r="AB7" s="652"/>
      <c r="AC7" s="652"/>
    </row>
    <row r="8" spans="1:29" x14ac:dyDescent="0.25">
      <c r="A8" s="170" t="s">
        <v>12</v>
      </c>
      <c r="B8" s="11">
        <f>SUM(C8,E8,G8,J8)</f>
        <v>182</v>
      </c>
      <c r="C8" s="11">
        <v>137</v>
      </c>
      <c r="D8" s="26">
        <f>C8/B8</f>
        <v>0.75274725274725274</v>
      </c>
      <c r="E8" s="16">
        <v>2</v>
      </c>
      <c r="F8" s="17">
        <f>E8/B8</f>
        <v>1.098901098901099E-2</v>
      </c>
      <c r="G8" s="16">
        <v>42</v>
      </c>
      <c r="H8" s="17">
        <f>G8/B8</f>
        <v>0.23076923076923078</v>
      </c>
      <c r="I8" s="10">
        <f>D8+F8+H8</f>
        <v>0.99450549450549453</v>
      </c>
      <c r="J8" s="18">
        <v>1</v>
      </c>
      <c r="K8" s="19">
        <f>J8/B8</f>
        <v>5.4945054945054949E-3</v>
      </c>
      <c r="L8" s="425"/>
      <c r="M8" s="646" t="s">
        <v>55</v>
      </c>
      <c r="N8" s="229"/>
      <c r="O8" s="229"/>
      <c r="P8" s="229"/>
      <c r="Q8" s="229"/>
      <c r="R8" s="229"/>
      <c r="S8" s="229"/>
      <c r="T8" s="229"/>
      <c r="U8" s="229"/>
      <c r="V8" s="229"/>
      <c r="W8" s="229"/>
      <c r="X8" s="229"/>
      <c r="Y8" s="229"/>
      <c r="Z8" s="652"/>
      <c r="AA8" s="652"/>
      <c r="AB8" s="652"/>
      <c r="AC8" s="652"/>
    </row>
    <row r="9" spans="1:29" x14ac:dyDescent="0.25">
      <c r="A9" s="170" t="s">
        <v>14</v>
      </c>
      <c r="B9" s="11">
        <f t="shared" ref="B9:B20" si="0">SUM(C9,E9,G9,J9)</f>
        <v>189</v>
      </c>
      <c r="C9" s="11">
        <v>130</v>
      </c>
      <c r="D9" s="26">
        <f t="shared" ref="D9:D19" si="1">C9/B9</f>
        <v>0.68783068783068779</v>
      </c>
      <c r="E9" s="16">
        <v>2</v>
      </c>
      <c r="F9" s="17">
        <f t="shared" ref="F9:F22" si="2">E9/B9</f>
        <v>1.0582010582010581E-2</v>
      </c>
      <c r="G9" s="16">
        <v>57</v>
      </c>
      <c r="H9" s="17">
        <f t="shared" ref="H9:H21" si="3">G9/B9</f>
        <v>0.30158730158730157</v>
      </c>
      <c r="I9" s="10">
        <f t="shared" ref="I9:I22" si="4">D9+F9+H9</f>
        <v>1</v>
      </c>
      <c r="J9" s="18">
        <v>0</v>
      </c>
      <c r="K9" s="19">
        <f t="shared" ref="K9:K21" si="5">J9/B9</f>
        <v>0</v>
      </c>
      <c r="L9" s="425"/>
      <c r="M9" s="646" t="s">
        <v>55</v>
      </c>
      <c r="N9" s="229"/>
      <c r="O9" s="229"/>
      <c r="P9" s="229"/>
      <c r="Q9" s="229"/>
      <c r="R9" s="229"/>
      <c r="S9" s="229"/>
      <c r="T9" s="229"/>
      <c r="U9" s="229"/>
      <c r="V9" s="229"/>
      <c r="W9" s="229"/>
      <c r="X9" s="229"/>
      <c r="Y9" s="229"/>
      <c r="Z9" s="652"/>
      <c r="AA9" s="652"/>
      <c r="AB9" s="563"/>
      <c r="AC9" s="603"/>
    </row>
    <row r="10" spans="1:29" x14ac:dyDescent="0.25">
      <c r="A10" s="170" t="s">
        <v>16</v>
      </c>
      <c r="B10" s="11">
        <f t="shared" si="0"/>
        <v>208</v>
      </c>
      <c r="C10" s="11">
        <v>125</v>
      </c>
      <c r="D10" s="26">
        <f t="shared" si="1"/>
        <v>0.60096153846153844</v>
      </c>
      <c r="E10" s="16">
        <v>34</v>
      </c>
      <c r="F10" s="17">
        <f t="shared" si="2"/>
        <v>0.16346153846153846</v>
      </c>
      <c r="G10" s="16">
        <v>49</v>
      </c>
      <c r="H10" s="17">
        <f t="shared" si="3"/>
        <v>0.23557692307692307</v>
      </c>
      <c r="I10" s="10">
        <f t="shared" si="4"/>
        <v>1</v>
      </c>
      <c r="J10" s="18">
        <v>0</v>
      </c>
      <c r="K10" s="19">
        <f t="shared" si="5"/>
        <v>0</v>
      </c>
      <c r="L10" s="425"/>
      <c r="M10" s="641"/>
      <c r="N10" s="229"/>
      <c r="O10" s="229"/>
      <c r="P10" s="229"/>
      <c r="Q10" s="229"/>
      <c r="R10" s="229"/>
      <c r="S10" s="229"/>
      <c r="T10" s="229"/>
      <c r="U10" s="229"/>
      <c r="V10" s="229"/>
      <c r="W10" s="229"/>
      <c r="X10" s="229"/>
      <c r="Y10" s="229"/>
      <c r="Z10" s="653"/>
      <c r="AA10" s="653"/>
      <c r="AB10" s="563"/>
      <c r="AC10" s="654"/>
    </row>
    <row r="11" spans="1:29" x14ac:dyDescent="0.25">
      <c r="A11" s="170" t="s">
        <v>18</v>
      </c>
      <c r="B11" s="11">
        <f t="shared" si="0"/>
        <v>200</v>
      </c>
      <c r="C11" s="11">
        <v>124</v>
      </c>
      <c r="D11" s="26">
        <f t="shared" si="1"/>
        <v>0.62</v>
      </c>
      <c r="E11" s="16">
        <v>7</v>
      </c>
      <c r="F11" s="17">
        <f t="shared" si="2"/>
        <v>3.5000000000000003E-2</v>
      </c>
      <c r="G11" s="16">
        <v>51</v>
      </c>
      <c r="H11" s="17">
        <f t="shared" si="3"/>
        <v>0.255</v>
      </c>
      <c r="I11" s="10">
        <f t="shared" si="4"/>
        <v>0.91</v>
      </c>
      <c r="J11" s="18">
        <v>18</v>
      </c>
      <c r="K11" s="19">
        <f t="shared" si="5"/>
        <v>0.09</v>
      </c>
      <c r="L11" s="425"/>
      <c r="M11" s="641"/>
      <c r="O11" s="229"/>
      <c r="P11" s="655"/>
      <c r="Q11" s="656"/>
      <c r="R11" s="655"/>
      <c r="S11" s="655"/>
      <c r="T11" s="657"/>
      <c r="U11" s="657"/>
      <c r="V11" s="563"/>
      <c r="W11" s="658"/>
      <c r="X11" s="563"/>
      <c r="Y11" s="658"/>
      <c r="Z11" s="659"/>
      <c r="AA11" s="659"/>
      <c r="AB11" s="563"/>
      <c r="AC11" s="658"/>
    </row>
    <row r="12" spans="1:29" x14ac:dyDescent="0.25">
      <c r="A12" s="170" t="s">
        <v>19</v>
      </c>
      <c r="B12" s="11">
        <f t="shared" si="0"/>
        <v>247</v>
      </c>
      <c r="C12" s="11">
        <v>1</v>
      </c>
      <c r="D12" s="26">
        <f t="shared" si="1"/>
        <v>4.048582995951417E-3</v>
      </c>
      <c r="E12" s="16">
        <v>0</v>
      </c>
      <c r="F12" s="17">
        <f t="shared" si="2"/>
        <v>0</v>
      </c>
      <c r="G12" s="16">
        <v>150</v>
      </c>
      <c r="H12" s="17">
        <f t="shared" si="3"/>
        <v>0.60728744939271251</v>
      </c>
      <c r="I12" s="10">
        <f t="shared" si="4"/>
        <v>0.61133603238866396</v>
      </c>
      <c r="J12" s="18">
        <v>96</v>
      </c>
      <c r="K12" s="19">
        <f t="shared" si="5"/>
        <v>0.38866396761133604</v>
      </c>
      <c r="L12" s="425"/>
      <c r="M12" s="646" t="s">
        <v>54</v>
      </c>
      <c r="O12" s="229"/>
      <c r="P12" s="655"/>
      <c r="Q12" s="656"/>
      <c r="R12" s="655"/>
      <c r="S12" s="655"/>
      <c r="T12" s="657"/>
      <c r="U12" s="657"/>
      <c r="V12" s="563"/>
      <c r="W12" s="658"/>
      <c r="X12" s="563"/>
      <c r="Y12" s="658"/>
      <c r="Z12" s="653"/>
      <c r="AA12" s="653"/>
      <c r="AB12" s="563"/>
      <c r="AC12" s="654"/>
    </row>
    <row r="13" spans="1:29" x14ac:dyDescent="0.25">
      <c r="A13" s="170" t="s">
        <v>20</v>
      </c>
      <c r="B13" s="11">
        <f t="shared" si="0"/>
        <v>299</v>
      </c>
      <c r="C13" s="11">
        <v>86</v>
      </c>
      <c r="D13" s="26">
        <f t="shared" si="1"/>
        <v>0.28762541806020064</v>
      </c>
      <c r="E13" s="16">
        <v>138</v>
      </c>
      <c r="F13" s="17">
        <f t="shared" si="2"/>
        <v>0.46153846153846156</v>
      </c>
      <c r="G13" s="16">
        <v>38</v>
      </c>
      <c r="H13" s="17">
        <f t="shared" si="3"/>
        <v>0.12709030100334448</v>
      </c>
      <c r="I13" s="10">
        <f t="shared" si="4"/>
        <v>0.87625418060200666</v>
      </c>
      <c r="J13" s="18">
        <v>37</v>
      </c>
      <c r="K13" s="19">
        <f t="shared" si="5"/>
        <v>0.12374581939799331</v>
      </c>
      <c r="L13" s="425"/>
      <c r="M13" s="646" t="s">
        <v>54</v>
      </c>
      <c r="O13" s="229"/>
      <c r="P13" s="655"/>
      <c r="Q13" s="656"/>
      <c r="R13" s="655"/>
      <c r="S13" s="655"/>
      <c r="T13" s="657"/>
      <c r="U13" s="657"/>
      <c r="V13" s="563"/>
      <c r="W13" s="658"/>
      <c r="X13" s="563"/>
      <c r="Y13" s="658"/>
      <c r="Z13" s="659"/>
      <c r="AA13" s="659"/>
      <c r="AB13" s="563"/>
      <c r="AC13" s="658"/>
    </row>
    <row r="14" spans="1:29" x14ac:dyDescent="0.25">
      <c r="A14" s="170" t="s">
        <v>83</v>
      </c>
      <c r="B14" s="11">
        <f t="shared" si="0"/>
        <v>202</v>
      </c>
      <c r="C14" s="11">
        <v>156</v>
      </c>
      <c r="D14" s="26">
        <f t="shared" si="1"/>
        <v>0.7722772277227723</v>
      </c>
      <c r="E14" s="16">
        <v>9</v>
      </c>
      <c r="F14" s="17">
        <f t="shared" si="2"/>
        <v>4.4554455445544552E-2</v>
      </c>
      <c r="G14" s="16">
        <v>24</v>
      </c>
      <c r="H14" s="17">
        <f t="shared" si="3"/>
        <v>0.11881188118811881</v>
      </c>
      <c r="I14" s="10">
        <f t="shared" si="4"/>
        <v>0.9356435643564357</v>
      </c>
      <c r="J14" s="18">
        <v>13</v>
      </c>
      <c r="K14" s="19">
        <f t="shared" si="5"/>
        <v>6.4356435643564358E-2</v>
      </c>
      <c r="L14" s="425"/>
      <c r="M14" s="646" t="s">
        <v>55</v>
      </c>
      <c r="O14" s="229"/>
      <c r="P14" s="655"/>
      <c r="Q14" s="656"/>
      <c r="R14" s="655"/>
      <c r="S14" s="655"/>
      <c r="T14" s="657"/>
      <c r="U14" s="657"/>
      <c r="V14" s="563"/>
      <c r="W14" s="654"/>
      <c r="X14" s="563"/>
      <c r="Y14" s="658"/>
      <c r="Z14" s="659"/>
      <c r="AA14" s="659"/>
      <c r="AB14" s="563"/>
      <c r="AC14" s="658"/>
    </row>
    <row r="15" spans="1:29" x14ac:dyDescent="0.25">
      <c r="A15" s="170" t="s">
        <v>22</v>
      </c>
      <c r="B15" s="11">
        <f t="shared" si="0"/>
        <v>388</v>
      </c>
      <c r="C15" s="11">
        <v>249</v>
      </c>
      <c r="D15" s="26">
        <f t="shared" si="1"/>
        <v>0.64175257731958768</v>
      </c>
      <c r="E15" s="16">
        <v>40</v>
      </c>
      <c r="F15" s="17">
        <f t="shared" si="2"/>
        <v>0.10309278350515463</v>
      </c>
      <c r="G15" s="16">
        <v>83</v>
      </c>
      <c r="H15" s="17">
        <f t="shared" si="3"/>
        <v>0.21391752577319587</v>
      </c>
      <c r="I15" s="10">
        <f t="shared" si="4"/>
        <v>0.95876288659793818</v>
      </c>
      <c r="J15" s="18">
        <v>16</v>
      </c>
      <c r="K15" s="19">
        <f t="shared" si="5"/>
        <v>4.1237113402061855E-2</v>
      </c>
      <c r="L15" s="425"/>
      <c r="M15" s="641"/>
      <c r="O15" s="229"/>
      <c r="P15" s="655"/>
      <c r="Q15" s="656"/>
      <c r="R15" s="655"/>
      <c r="S15" s="655"/>
      <c r="T15" s="657"/>
      <c r="U15" s="657"/>
      <c r="V15" s="563"/>
      <c r="W15" s="658"/>
      <c r="X15" s="563"/>
      <c r="Y15" s="658"/>
      <c r="Z15" s="659"/>
      <c r="AA15" s="659"/>
      <c r="AB15" s="563"/>
      <c r="AC15" s="658"/>
    </row>
    <row r="16" spans="1:29" x14ac:dyDescent="0.25">
      <c r="A16" s="170" t="s">
        <v>84</v>
      </c>
      <c r="B16" s="11">
        <f t="shared" si="0"/>
        <v>234</v>
      </c>
      <c r="C16" s="11">
        <v>175</v>
      </c>
      <c r="D16" s="26">
        <f t="shared" si="1"/>
        <v>0.74786324786324787</v>
      </c>
      <c r="E16" s="16">
        <v>20</v>
      </c>
      <c r="F16" s="17">
        <f t="shared" si="2"/>
        <v>8.5470085470085472E-2</v>
      </c>
      <c r="G16" s="16">
        <v>39</v>
      </c>
      <c r="H16" s="17">
        <f t="shared" si="3"/>
        <v>0.16666666666666666</v>
      </c>
      <c r="I16" s="10">
        <f t="shared" si="4"/>
        <v>1</v>
      </c>
      <c r="J16" s="18">
        <v>0</v>
      </c>
      <c r="K16" s="19">
        <f t="shared" si="5"/>
        <v>0</v>
      </c>
      <c r="L16" s="425"/>
      <c r="M16" s="646" t="s">
        <v>55</v>
      </c>
      <c r="O16" s="229"/>
      <c r="P16" s="655"/>
      <c r="Q16" s="656"/>
      <c r="R16" s="655"/>
      <c r="S16" s="655"/>
      <c r="T16" s="660"/>
      <c r="U16" s="660"/>
      <c r="V16" s="563"/>
      <c r="W16" s="658"/>
      <c r="X16" s="563"/>
      <c r="Y16" s="658"/>
      <c r="Z16" s="659"/>
      <c r="AA16" s="659"/>
      <c r="AB16" s="563"/>
      <c r="AC16" s="658"/>
    </row>
    <row r="17" spans="1:29" x14ac:dyDescent="0.25">
      <c r="A17" s="170" t="s">
        <v>85</v>
      </c>
      <c r="B17" s="11">
        <f t="shared" si="0"/>
        <v>108</v>
      </c>
      <c r="C17" s="11">
        <v>91</v>
      </c>
      <c r="D17" s="26">
        <f t="shared" si="1"/>
        <v>0.84259259259259256</v>
      </c>
      <c r="E17" s="16">
        <v>15</v>
      </c>
      <c r="F17" s="17">
        <f t="shared" si="2"/>
        <v>0.1388888888888889</v>
      </c>
      <c r="G17" s="16">
        <v>1</v>
      </c>
      <c r="H17" s="17">
        <f t="shared" si="3"/>
        <v>9.2592592592592587E-3</v>
      </c>
      <c r="I17" s="10">
        <f t="shared" si="4"/>
        <v>0.9907407407407407</v>
      </c>
      <c r="J17" s="18">
        <v>1</v>
      </c>
      <c r="K17" s="19">
        <f t="shared" si="5"/>
        <v>9.2592592592592587E-3</v>
      </c>
      <c r="L17" s="425"/>
      <c r="M17" s="646" t="s">
        <v>55</v>
      </c>
      <c r="O17" s="229"/>
      <c r="P17" s="655"/>
      <c r="Q17" s="656"/>
      <c r="R17" s="655"/>
      <c r="S17" s="655"/>
      <c r="T17" s="657"/>
      <c r="U17" s="657"/>
      <c r="V17" s="563"/>
      <c r="W17" s="658"/>
      <c r="X17" s="563"/>
      <c r="Y17" s="658"/>
      <c r="Z17" s="659"/>
      <c r="AA17" s="659"/>
      <c r="AB17" s="563"/>
      <c r="AC17" s="658"/>
    </row>
    <row r="18" spans="1:29" x14ac:dyDescent="0.25">
      <c r="A18" s="170" t="s">
        <v>86</v>
      </c>
      <c r="B18" s="11">
        <f t="shared" si="0"/>
        <v>203</v>
      </c>
      <c r="C18" s="11">
        <v>116</v>
      </c>
      <c r="D18" s="26">
        <f t="shared" si="1"/>
        <v>0.5714285714285714</v>
      </c>
      <c r="E18" s="16">
        <v>14</v>
      </c>
      <c r="F18" s="17">
        <f t="shared" si="2"/>
        <v>6.8965517241379309E-2</v>
      </c>
      <c r="G18" s="16">
        <v>16</v>
      </c>
      <c r="H18" s="17">
        <f t="shared" si="3"/>
        <v>7.8817733990147784E-2</v>
      </c>
      <c r="I18" s="10">
        <f t="shared" si="4"/>
        <v>0.71921182266009853</v>
      </c>
      <c r="J18" s="18">
        <v>57</v>
      </c>
      <c r="K18" s="19">
        <f t="shared" si="5"/>
        <v>0.28078817733990147</v>
      </c>
      <c r="L18" s="425"/>
      <c r="M18" s="641"/>
      <c r="O18" s="229"/>
      <c r="P18" s="655"/>
      <c r="Q18" s="656"/>
      <c r="R18" s="655"/>
      <c r="S18" s="655"/>
      <c r="T18" s="657"/>
      <c r="U18" s="657"/>
      <c r="V18" s="563"/>
      <c r="W18" s="658"/>
      <c r="X18" s="563"/>
      <c r="Y18" s="658"/>
      <c r="Z18" s="659"/>
      <c r="AA18" s="659"/>
      <c r="AB18" s="563"/>
      <c r="AC18" s="658"/>
    </row>
    <row r="19" spans="1:29" x14ac:dyDescent="0.25">
      <c r="A19" s="1" t="s">
        <v>87</v>
      </c>
      <c r="B19" s="11">
        <f t="shared" si="0"/>
        <v>246</v>
      </c>
      <c r="C19" s="11">
        <v>155</v>
      </c>
      <c r="D19" s="26">
        <f t="shared" si="1"/>
        <v>0.63008130081300817</v>
      </c>
      <c r="E19" s="16">
        <v>28</v>
      </c>
      <c r="F19" s="17">
        <f t="shared" si="2"/>
        <v>0.11382113821138211</v>
      </c>
      <c r="G19" s="16">
        <v>47</v>
      </c>
      <c r="H19" s="17">
        <f t="shared" si="3"/>
        <v>0.1910569105691057</v>
      </c>
      <c r="I19" s="10">
        <f t="shared" si="4"/>
        <v>0.93495934959349591</v>
      </c>
      <c r="J19" s="18">
        <v>16</v>
      </c>
      <c r="K19" s="19">
        <f t="shared" si="5"/>
        <v>6.5040650406504072E-2</v>
      </c>
      <c r="L19" s="622" t="s">
        <v>33</v>
      </c>
      <c r="M19" s="641"/>
      <c r="O19" s="229"/>
      <c r="P19" s="655"/>
      <c r="Q19" s="656"/>
      <c r="R19" s="655"/>
      <c r="S19" s="655"/>
      <c r="T19" s="657"/>
      <c r="U19" s="657"/>
      <c r="V19" s="563"/>
      <c r="W19" s="658"/>
      <c r="X19" s="563"/>
      <c r="Y19" s="654"/>
      <c r="Z19" s="653"/>
      <c r="AA19" s="653"/>
      <c r="AB19" s="563"/>
      <c r="AC19" s="654"/>
    </row>
    <row r="20" spans="1:29" x14ac:dyDescent="0.25">
      <c r="A20" s="170" t="s">
        <v>27</v>
      </c>
      <c r="B20" s="11">
        <f t="shared" si="0"/>
        <v>106</v>
      </c>
      <c r="C20" s="11">
        <v>4</v>
      </c>
      <c r="D20" s="26">
        <f>C20/B20</f>
        <v>3.7735849056603772E-2</v>
      </c>
      <c r="E20" s="16">
        <v>10</v>
      </c>
      <c r="F20" s="17">
        <f t="shared" si="2"/>
        <v>9.4339622641509441E-2</v>
      </c>
      <c r="G20" s="16">
        <v>92</v>
      </c>
      <c r="H20" s="17">
        <f t="shared" si="3"/>
        <v>0.86792452830188682</v>
      </c>
      <c r="I20" s="10">
        <f t="shared" si="4"/>
        <v>1</v>
      </c>
      <c r="J20" s="18">
        <v>0</v>
      </c>
      <c r="K20" s="19">
        <f t="shared" si="5"/>
        <v>0</v>
      </c>
      <c r="L20" s="425"/>
      <c r="M20" s="646" t="s">
        <v>54</v>
      </c>
      <c r="O20" s="229"/>
      <c r="P20" s="655"/>
      <c r="Q20" s="656"/>
      <c r="R20" s="655"/>
      <c r="S20" s="655"/>
      <c r="T20" s="657"/>
      <c r="U20" s="657"/>
      <c r="V20" s="563"/>
      <c r="W20" s="658"/>
      <c r="X20" s="563"/>
      <c r="Y20" s="658"/>
      <c r="Z20" s="659"/>
      <c r="AA20" s="659"/>
      <c r="AB20" s="563"/>
      <c r="AC20" s="658"/>
    </row>
    <row r="21" spans="1:29" x14ac:dyDescent="0.25">
      <c r="A21" s="171" t="s">
        <v>28</v>
      </c>
      <c r="B21" s="2">
        <f>SUM(B8:B20)</f>
        <v>2812</v>
      </c>
      <c r="C21" s="2">
        <f>SUM(C8:C20)</f>
        <v>1549</v>
      </c>
      <c r="D21" s="20">
        <f>C21/B21</f>
        <v>0.55085348506401133</v>
      </c>
      <c r="E21" s="2">
        <f>SUM(E8:E20)</f>
        <v>319</v>
      </c>
      <c r="F21" s="21">
        <f t="shared" si="2"/>
        <v>0.11344238975817923</v>
      </c>
      <c r="G21" s="2">
        <f>SUM(G8:G20)</f>
        <v>689</v>
      </c>
      <c r="H21" s="21">
        <f t="shared" si="3"/>
        <v>0.24502133712660029</v>
      </c>
      <c r="I21" s="3">
        <f t="shared" si="4"/>
        <v>0.90931721194879089</v>
      </c>
      <c r="J21" s="2">
        <f>SUM(J8:J20)</f>
        <v>255</v>
      </c>
      <c r="K21" s="22">
        <f t="shared" si="5"/>
        <v>9.0682788051209107E-2</v>
      </c>
      <c r="L21" s="425"/>
      <c r="M21" s="641"/>
      <c r="O21" s="229"/>
      <c r="P21" s="655"/>
      <c r="Q21" s="656"/>
      <c r="R21" s="655"/>
      <c r="S21" s="655"/>
      <c r="T21" s="657"/>
      <c r="U21" s="657"/>
      <c r="V21" s="563"/>
      <c r="W21" s="658"/>
      <c r="X21" s="563"/>
      <c r="Y21" s="658"/>
      <c r="Z21" s="659"/>
      <c r="AA21" s="659"/>
      <c r="AB21" s="563"/>
      <c r="AC21" s="658"/>
    </row>
    <row r="22" spans="1:29" x14ac:dyDescent="0.25">
      <c r="A22" s="169" t="s">
        <v>35</v>
      </c>
      <c r="B22" s="5">
        <f>SUM(B21-B19)</f>
        <v>2566</v>
      </c>
      <c r="C22" s="5">
        <f>SUM(C21-C19)</f>
        <v>1394</v>
      </c>
      <c r="D22" s="27">
        <f>C22/B22</f>
        <v>0.54325798908807488</v>
      </c>
      <c r="E22" s="5">
        <f>SUM(E21-E19)</f>
        <v>291</v>
      </c>
      <c r="F22" s="21">
        <f t="shared" si="2"/>
        <v>0.11340607950116914</v>
      </c>
      <c r="G22" s="5">
        <f>SUM(G21-G19)</f>
        <v>642</v>
      </c>
      <c r="H22" s="21">
        <f>G22/B22</f>
        <v>0.25019485580670303</v>
      </c>
      <c r="I22" s="3">
        <f t="shared" si="4"/>
        <v>0.90685892439594706</v>
      </c>
      <c r="J22" s="5">
        <f>SUM(J21-J19)</f>
        <v>239</v>
      </c>
      <c r="K22" s="22">
        <f>J22/B22</f>
        <v>9.3141075604053006E-2</v>
      </c>
      <c r="L22" s="426"/>
      <c r="M22" s="627"/>
      <c r="O22" s="229"/>
      <c r="P22" s="655"/>
      <c r="Q22" s="656"/>
      <c r="R22" s="655"/>
      <c r="S22" s="655"/>
      <c r="T22" s="657"/>
      <c r="U22" s="657"/>
      <c r="V22" s="563"/>
      <c r="W22" s="658"/>
      <c r="X22" s="563"/>
      <c r="Y22" s="658"/>
      <c r="Z22" s="659"/>
      <c r="AA22" s="659"/>
      <c r="AB22" s="563"/>
      <c r="AC22" s="658"/>
    </row>
    <row r="23" spans="1:29" x14ac:dyDescent="0.25">
      <c r="A23" s="494" t="s">
        <v>547</v>
      </c>
      <c r="B23" s="223"/>
      <c r="C23" s="223"/>
      <c r="D23" s="223"/>
      <c r="E23" s="223"/>
      <c r="F23" s="223"/>
      <c r="G23" s="223"/>
      <c r="H23" s="223"/>
      <c r="I23" s="565"/>
      <c r="J23" s="223"/>
      <c r="K23" s="223"/>
      <c r="L23" s="223"/>
      <c r="M23" s="567"/>
      <c r="O23" s="229"/>
      <c r="P23" s="655"/>
      <c r="Q23" s="519"/>
      <c r="R23" s="661"/>
      <c r="S23" s="661"/>
      <c r="T23" s="657"/>
      <c r="U23" s="657"/>
      <c r="V23" s="563"/>
      <c r="W23" s="658"/>
      <c r="X23" s="563"/>
      <c r="Y23" s="658"/>
      <c r="Z23" s="659"/>
      <c r="AA23" s="659"/>
      <c r="AB23" s="563"/>
      <c r="AC23" s="658"/>
    </row>
    <row r="24" spans="1:29" x14ac:dyDescent="0.25">
      <c r="A24" s="494" t="s">
        <v>81</v>
      </c>
      <c r="B24" s="223"/>
      <c r="C24" s="223"/>
      <c r="D24" s="223"/>
      <c r="E24" s="223"/>
      <c r="F24" s="223"/>
      <c r="G24" s="223"/>
      <c r="H24" s="223"/>
      <c r="I24" s="565"/>
      <c r="J24" s="223"/>
      <c r="K24" s="223"/>
      <c r="L24" s="223"/>
      <c r="M24" s="248"/>
      <c r="O24" s="229"/>
      <c r="P24" s="655"/>
      <c r="Q24" s="519"/>
      <c r="R24" s="661"/>
      <c r="S24" s="661"/>
      <c r="T24" s="657"/>
      <c r="U24" s="657"/>
      <c r="V24" s="563"/>
      <c r="W24" s="658"/>
      <c r="X24" s="563"/>
      <c r="Y24" s="654"/>
      <c r="Z24" s="653"/>
      <c r="AA24" s="653"/>
      <c r="AB24" s="563"/>
      <c r="AC24" s="654"/>
    </row>
    <row r="25" spans="1:29" s="223" customFormat="1" x14ac:dyDescent="0.25">
      <c r="A25" s="494" t="s">
        <v>52</v>
      </c>
      <c r="I25" s="565"/>
      <c r="M25" s="248"/>
      <c r="O25" s="229"/>
      <c r="P25" s="229"/>
      <c r="Q25" s="229"/>
      <c r="R25" s="229"/>
      <c r="S25" s="229"/>
      <c r="T25" s="229"/>
      <c r="U25" s="229"/>
      <c r="V25" s="229"/>
      <c r="W25" s="229"/>
      <c r="X25" s="229"/>
      <c r="Y25" s="229"/>
      <c r="Z25" s="229"/>
      <c r="AA25" s="229"/>
      <c r="AB25" s="229"/>
      <c r="AC25" s="229"/>
    </row>
    <row r="26" spans="1:29" s="223" customFormat="1" x14ac:dyDescent="0.25">
      <c r="A26" s="494"/>
      <c r="I26" s="565"/>
      <c r="M26" s="248"/>
      <c r="O26" s="229"/>
      <c r="P26" s="229"/>
      <c r="Q26" s="229"/>
      <c r="R26" s="229"/>
      <c r="S26" s="229"/>
      <c r="T26" s="229"/>
      <c r="U26" s="229"/>
      <c r="V26" s="229"/>
      <c r="W26" s="229"/>
      <c r="X26" s="229"/>
      <c r="Y26" s="229"/>
      <c r="Z26" s="229"/>
      <c r="AA26" s="229"/>
      <c r="AB26" s="229"/>
      <c r="AC26" s="229"/>
    </row>
    <row r="27" spans="1:29" s="223" customFormat="1" ht="33" customHeight="1" x14ac:dyDescent="0.25">
      <c r="A27" s="690" t="s">
        <v>605</v>
      </c>
      <c r="B27" s="690"/>
      <c r="C27" s="690"/>
      <c r="D27" s="690"/>
      <c r="E27" s="690"/>
      <c r="F27" s="690"/>
      <c r="G27" s="690"/>
      <c r="H27" s="690"/>
      <c r="I27" s="690"/>
      <c r="O27" s="229"/>
      <c r="P27" s="229"/>
      <c r="Q27" s="229"/>
      <c r="R27" s="229"/>
      <c r="S27" s="229"/>
      <c r="T27" s="229"/>
      <c r="U27" s="229"/>
      <c r="V27" s="229"/>
      <c r="W27" s="229"/>
      <c r="X27" s="229"/>
      <c r="Y27" s="229"/>
      <c r="Z27" s="229"/>
      <c r="AA27" s="229"/>
      <c r="AB27" s="229"/>
      <c r="AC27" s="229"/>
    </row>
    <row r="28" spans="1:29" s="223" customFormat="1" x14ac:dyDescent="0.25">
      <c r="A28" s="465"/>
      <c r="B28" s="465"/>
      <c r="C28" s="465"/>
      <c r="D28" s="465"/>
      <c r="E28" s="465"/>
      <c r="F28" s="465"/>
      <c r="G28" s="465"/>
      <c r="H28" s="465"/>
      <c r="I28" s="465"/>
      <c r="O28" s="229"/>
      <c r="P28" s="229"/>
      <c r="Q28" s="229"/>
      <c r="R28" s="229"/>
      <c r="S28" s="229"/>
      <c r="T28" s="229"/>
      <c r="U28" s="229"/>
      <c r="V28" s="229"/>
      <c r="W28" s="229"/>
      <c r="X28" s="229"/>
      <c r="Y28" s="229"/>
      <c r="Z28" s="229"/>
      <c r="AA28" s="229"/>
      <c r="AB28" s="229"/>
      <c r="AC28" s="229"/>
    </row>
    <row r="29" spans="1:29" ht="15" customHeight="1" x14ac:dyDescent="0.25">
      <c r="A29" s="691" t="s">
        <v>88</v>
      </c>
      <c r="B29" s="694" t="s">
        <v>36</v>
      </c>
      <c r="C29" s="691" t="s">
        <v>60</v>
      </c>
      <c r="D29" s="691"/>
      <c r="E29" s="691" t="s">
        <v>61</v>
      </c>
      <c r="F29" s="691"/>
      <c r="G29" s="718" t="s">
        <v>39</v>
      </c>
      <c r="H29" s="738" t="s">
        <v>557</v>
      </c>
      <c r="I29" s="223"/>
      <c r="J29" s="223"/>
      <c r="K29" s="248"/>
      <c r="L29" s="223"/>
      <c r="M29" s="223"/>
      <c r="O29" s="229"/>
      <c r="P29" s="229"/>
      <c r="Q29" s="650"/>
      <c r="R29" s="650"/>
      <c r="S29" s="229"/>
      <c r="T29" s="650"/>
      <c r="U29" s="229"/>
      <c r="V29" s="229"/>
      <c r="W29" s="650"/>
      <c r="X29" s="229"/>
      <c r="Y29" s="229"/>
      <c r="Z29" s="229"/>
      <c r="AA29" s="229"/>
      <c r="AB29" s="229"/>
      <c r="AC29" s="229"/>
    </row>
    <row r="30" spans="1:29" ht="24" customHeight="1" x14ac:dyDescent="0.25">
      <c r="A30" s="692"/>
      <c r="B30" s="695"/>
      <c r="C30" s="693"/>
      <c r="D30" s="693"/>
      <c r="E30" s="693"/>
      <c r="F30" s="693"/>
      <c r="G30" s="719"/>
      <c r="H30" s="739"/>
      <c r="I30" s="223"/>
      <c r="J30" s="223"/>
      <c r="K30" s="248"/>
      <c r="L30" s="223"/>
      <c r="M30" s="223"/>
      <c r="O30" s="229"/>
      <c r="P30" s="229"/>
      <c r="Q30" s="229"/>
      <c r="R30" s="229"/>
      <c r="S30" s="229"/>
      <c r="T30" s="229"/>
      <c r="U30" s="229"/>
      <c r="V30" s="229"/>
      <c r="W30" s="229"/>
      <c r="X30" s="229"/>
      <c r="Y30" s="229"/>
      <c r="Z30" s="229"/>
      <c r="AA30" s="229"/>
      <c r="AB30" s="229"/>
      <c r="AC30" s="229"/>
    </row>
    <row r="31" spans="1:29" ht="19.5" customHeight="1" x14ac:dyDescent="0.25">
      <c r="A31" s="693"/>
      <c r="B31" s="696"/>
      <c r="C31" s="36" t="s">
        <v>9</v>
      </c>
      <c r="D31" s="36" t="s">
        <v>10</v>
      </c>
      <c r="E31" s="36" t="s">
        <v>9</v>
      </c>
      <c r="F31" s="36" t="s">
        <v>10</v>
      </c>
      <c r="G31" s="720"/>
      <c r="H31" s="740"/>
      <c r="I31" s="223"/>
      <c r="J31" s="223"/>
      <c r="K31" s="248"/>
      <c r="L31" s="223"/>
      <c r="M31" s="223"/>
      <c r="O31" s="229"/>
      <c r="P31" s="229"/>
      <c r="Q31" s="229"/>
      <c r="R31" s="229"/>
      <c r="S31" s="229"/>
      <c r="T31" s="229"/>
      <c r="U31" s="229"/>
      <c r="V31" s="229"/>
      <c r="W31" s="229"/>
      <c r="X31" s="229"/>
      <c r="Y31" s="229"/>
      <c r="Z31" s="229"/>
      <c r="AA31" s="229"/>
      <c r="AB31" s="229"/>
      <c r="AC31" s="229"/>
    </row>
    <row r="32" spans="1:29" x14ac:dyDescent="0.25">
      <c r="A32" s="170" t="s">
        <v>12</v>
      </c>
      <c r="B32" s="50">
        <f>SUM(C32,E32)</f>
        <v>145</v>
      </c>
      <c r="C32" s="50">
        <v>143</v>
      </c>
      <c r="D32" s="26">
        <f>C32/$B32</f>
        <v>0.98620689655172411</v>
      </c>
      <c r="E32" s="50">
        <v>2</v>
      </c>
      <c r="F32" s="12">
        <f>E32/$B32</f>
        <v>1.3793103448275862E-2</v>
      </c>
      <c r="G32" s="397"/>
      <c r="H32" s="624"/>
      <c r="I32" s="233"/>
      <c r="J32" s="247"/>
      <c r="K32" s="248"/>
      <c r="L32" s="223"/>
      <c r="M32" s="223"/>
      <c r="O32" s="229"/>
      <c r="P32" s="229"/>
      <c r="Q32" s="229"/>
      <c r="R32" s="229"/>
      <c r="S32" s="229"/>
      <c r="T32" s="229"/>
      <c r="U32" s="229"/>
      <c r="V32" s="229"/>
      <c r="W32" s="229"/>
      <c r="X32" s="229"/>
      <c r="Y32" s="229"/>
      <c r="Z32" s="229"/>
      <c r="AA32" s="229"/>
      <c r="AB32" s="229"/>
      <c r="AC32" s="229"/>
    </row>
    <row r="33" spans="1:29" x14ac:dyDescent="0.25">
      <c r="A33" s="170" t="s">
        <v>14</v>
      </c>
      <c r="B33" s="50">
        <f t="shared" ref="B33:B44" si="6">SUM(C33,E33)</f>
        <v>156</v>
      </c>
      <c r="C33" s="50">
        <v>156</v>
      </c>
      <c r="D33" s="31">
        <f t="shared" ref="D33:D44" si="7">C33/$B33</f>
        <v>1</v>
      </c>
      <c r="E33" s="50">
        <v>0</v>
      </c>
      <c r="F33" s="12">
        <f t="shared" ref="F33:F44" si="8">E33/$B33</f>
        <v>0</v>
      </c>
      <c r="G33" s="397"/>
      <c r="H33" s="624"/>
      <c r="I33" s="247"/>
      <c r="J33" s="247"/>
      <c r="K33" s="248"/>
      <c r="L33" s="223"/>
      <c r="M33" s="223"/>
      <c r="O33" s="229"/>
      <c r="P33" s="229"/>
      <c r="Q33" s="229"/>
      <c r="R33" s="229"/>
      <c r="S33" s="229"/>
      <c r="T33" s="229"/>
      <c r="U33" s="229"/>
      <c r="V33" s="229"/>
      <c r="W33" s="229"/>
      <c r="X33" s="229"/>
      <c r="Y33" s="229"/>
      <c r="Z33" s="229"/>
      <c r="AA33" s="229"/>
      <c r="AB33" s="229"/>
      <c r="AC33" s="229"/>
    </row>
    <row r="34" spans="1:29" x14ac:dyDescent="0.25">
      <c r="A34" s="170" t="s">
        <v>16</v>
      </c>
      <c r="B34" s="50">
        <f t="shared" si="6"/>
        <v>205</v>
      </c>
      <c r="C34" s="50">
        <v>205</v>
      </c>
      <c r="D34" s="31">
        <f t="shared" si="7"/>
        <v>1</v>
      </c>
      <c r="E34" s="50">
        <v>0</v>
      </c>
      <c r="F34" s="12">
        <f t="shared" si="8"/>
        <v>0</v>
      </c>
      <c r="G34" s="427"/>
      <c r="H34" s="624" t="s">
        <v>41</v>
      </c>
      <c r="I34" s="247"/>
      <c r="J34" s="247"/>
      <c r="K34" s="248"/>
      <c r="L34" s="223"/>
      <c r="M34" s="223"/>
      <c r="O34" s="229"/>
      <c r="P34" s="229"/>
      <c r="Q34" s="229"/>
      <c r="R34" s="229"/>
      <c r="S34" s="229"/>
      <c r="T34" s="229"/>
      <c r="U34" s="229"/>
      <c r="V34" s="229"/>
      <c r="W34" s="229"/>
      <c r="X34" s="229"/>
      <c r="Y34" s="229"/>
      <c r="Z34" s="229"/>
      <c r="AA34" s="229"/>
      <c r="AB34" s="229"/>
      <c r="AC34" s="229"/>
    </row>
    <row r="35" spans="1:29" x14ac:dyDescent="0.25">
      <c r="A35" s="170" t="s">
        <v>18</v>
      </c>
      <c r="B35" s="50">
        <f t="shared" si="6"/>
        <v>128</v>
      </c>
      <c r="C35" s="50">
        <v>128</v>
      </c>
      <c r="D35" s="31">
        <f t="shared" si="7"/>
        <v>1</v>
      </c>
      <c r="E35" s="50">
        <v>0</v>
      </c>
      <c r="F35" s="12">
        <f t="shared" si="8"/>
        <v>0</v>
      </c>
      <c r="G35" s="397"/>
      <c r="H35" s="624"/>
      <c r="I35" s="247"/>
      <c r="J35" s="247"/>
      <c r="K35" s="248"/>
      <c r="L35" s="223"/>
      <c r="M35" s="223"/>
      <c r="O35" s="229"/>
      <c r="P35" s="229"/>
      <c r="Q35" s="229"/>
      <c r="R35" s="229"/>
      <c r="S35" s="229"/>
      <c r="T35" s="229"/>
      <c r="U35" s="229"/>
      <c r="V35" s="229"/>
      <c r="W35" s="229"/>
      <c r="X35" s="229"/>
      <c r="Y35" s="229"/>
      <c r="Z35" s="229"/>
      <c r="AA35" s="229"/>
      <c r="AB35" s="229"/>
      <c r="AC35" s="229"/>
    </row>
    <row r="36" spans="1:29" x14ac:dyDescent="0.25">
      <c r="A36" s="170" t="s">
        <v>19</v>
      </c>
      <c r="B36" s="50">
        <f t="shared" si="6"/>
        <v>1</v>
      </c>
      <c r="C36" s="50">
        <v>1</v>
      </c>
      <c r="D36" s="31">
        <f t="shared" si="7"/>
        <v>1</v>
      </c>
      <c r="E36" s="50">
        <v>0</v>
      </c>
      <c r="F36" s="12">
        <f t="shared" si="8"/>
        <v>0</v>
      </c>
      <c r="G36" s="396" t="s">
        <v>33</v>
      </c>
      <c r="H36" s="624"/>
      <c r="I36" s="247"/>
      <c r="J36" s="247"/>
      <c r="K36" s="248"/>
      <c r="L36" s="223"/>
      <c r="M36" s="223"/>
      <c r="O36" s="229"/>
      <c r="P36" s="229"/>
      <c r="Q36" s="229"/>
      <c r="R36" s="229"/>
      <c r="S36" s="229"/>
      <c r="T36" s="229"/>
      <c r="U36" s="229"/>
      <c r="V36" s="229"/>
      <c r="W36" s="229"/>
      <c r="X36" s="229"/>
      <c r="Y36" s="229"/>
      <c r="Z36" s="229"/>
      <c r="AA36" s="229"/>
      <c r="AB36" s="229"/>
      <c r="AC36" s="229"/>
    </row>
    <row r="37" spans="1:29" ht="24.75" x14ac:dyDescent="0.25">
      <c r="A37" s="170" t="s">
        <v>20</v>
      </c>
      <c r="B37" s="50">
        <f t="shared" si="6"/>
        <v>225</v>
      </c>
      <c r="C37" s="50">
        <v>190</v>
      </c>
      <c r="D37" s="31">
        <f t="shared" si="7"/>
        <v>0.84444444444444444</v>
      </c>
      <c r="E37" s="50">
        <v>35</v>
      </c>
      <c r="F37" s="12">
        <f t="shared" si="8"/>
        <v>0.15555555555555556</v>
      </c>
      <c r="G37" s="396" t="s">
        <v>33</v>
      </c>
      <c r="H37" s="645" t="s">
        <v>54</v>
      </c>
      <c r="I37" s="533"/>
      <c r="J37" s="247"/>
      <c r="K37" s="248"/>
      <c r="L37" s="223"/>
      <c r="M37" s="223"/>
      <c r="O37" s="229"/>
      <c r="P37" s="229"/>
      <c r="Q37" s="229"/>
      <c r="R37" s="229"/>
      <c r="S37" s="229"/>
      <c r="T37" s="229"/>
      <c r="U37" s="229"/>
      <c r="V37" s="229"/>
      <c r="W37" s="229"/>
      <c r="X37" s="229"/>
      <c r="Y37" s="229"/>
      <c r="Z37" s="229"/>
      <c r="AA37" s="229"/>
      <c r="AB37" s="229"/>
      <c r="AC37" s="229"/>
    </row>
    <row r="38" spans="1:29" x14ac:dyDescent="0.25">
      <c r="A38" s="170" t="s">
        <v>83</v>
      </c>
      <c r="B38" s="50">
        <f t="shared" si="6"/>
        <v>165</v>
      </c>
      <c r="C38" s="50">
        <v>163</v>
      </c>
      <c r="D38" s="31">
        <f t="shared" si="7"/>
        <v>0.98787878787878791</v>
      </c>
      <c r="E38" s="50">
        <v>2</v>
      </c>
      <c r="F38" s="12">
        <f t="shared" si="8"/>
        <v>1.2121212121212121E-2</v>
      </c>
      <c r="G38" s="397"/>
      <c r="H38" s="624"/>
      <c r="I38" s="247"/>
      <c r="J38" s="247"/>
      <c r="K38" s="248"/>
      <c r="L38" s="223"/>
      <c r="M38" s="223"/>
      <c r="O38" s="229"/>
      <c r="P38" s="229"/>
      <c r="Q38" s="229"/>
      <c r="R38" s="229"/>
      <c r="S38" s="229"/>
      <c r="T38" s="229"/>
      <c r="U38" s="229"/>
      <c r="V38" s="229"/>
      <c r="W38" s="229"/>
      <c r="X38" s="229"/>
      <c r="Y38" s="229"/>
      <c r="Z38" s="229"/>
      <c r="AA38" s="229"/>
      <c r="AB38" s="229"/>
      <c r="AC38" s="229"/>
    </row>
    <row r="39" spans="1:29" x14ac:dyDescent="0.25">
      <c r="A39" s="170" t="s">
        <v>22</v>
      </c>
      <c r="B39" s="50">
        <f t="shared" si="6"/>
        <v>368</v>
      </c>
      <c r="C39" s="50">
        <v>367</v>
      </c>
      <c r="D39" s="31">
        <f t="shared" si="7"/>
        <v>0.99728260869565222</v>
      </c>
      <c r="E39" s="50">
        <v>1</v>
      </c>
      <c r="F39" s="12">
        <f t="shared" si="8"/>
        <v>2.717391304347826E-3</v>
      </c>
      <c r="G39" s="397"/>
      <c r="H39" s="624" t="s">
        <v>41</v>
      </c>
      <c r="I39" s="247"/>
      <c r="J39" s="247"/>
      <c r="K39" s="248"/>
      <c r="L39" s="223"/>
      <c r="M39" s="223"/>
      <c r="O39" s="229"/>
      <c r="P39" s="229"/>
      <c r="Q39" s="229"/>
      <c r="R39" s="229"/>
      <c r="S39" s="229"/>
      <c r="T39" s="229"/>
      <c r="U39" s="229"/>
      <c r="V39" s="229"/>
      <c r="W39" s="229"/>
      <c r="X39" s="229"/>
      <c r="Y39" s="229"/>
      <c r="Z39" s="229"/>
      <c r="AA39" s="229"/>
      <c r="AB39" s="229"/>
      <c r="AC39" s="229"/>
    </row>
    <row r="40" spans="1:29" ht="24.75" x14ac:dyDescent="0.25">
      <c r="A40" s="170" t="s">
        <v>84</v>
      </c>
      <c r="B40" s="50">
        <f t="shared" si="6"/>
        <v>219</v>
      </c>
      <c r="C40" s="50">
        <v>199</v>
      </c>
      <c r="D40" s="31">
        <f t="shared" si="7"/>
        <v>0.908675799086758</v>
      </c>
      <c r="E40" s="50">
        <v>20</v>
      </c>
      <c r="F40" s="12">
        <f t="shared" si="8"/>
        <v>9.1324200913242004E-2</v>
      </c>
      <c r="G40" s="397"/>
      <c r="H40" s="645" t="s">
        <v>54</v>
      </c>
      <c r="I40" s="247"/>
      <c r="J40" s="247"/>
      <c r="K40" s="248"/>
      <c r="L40" s="223"/>
      <c r="M40" s="223"/>
      <c r="O40" s="229"/>
      <c r="P40" s="229"/>
      <c r="Q40" s="229"/>
      <c r="R40" s="229"/>
      <c r="S40" s="229"/>
      <c r="T40" s="229"/>
      <c r="U40" s="229"/>
      <c r="V40" s="229"/>
      <c r="W40" s="229"/>
      <c r="X40" s="229"/>
      <c r="Y40" s="229"/>
      <c r="Z40" s="229"/>
      <c r="AA40" s="229"/>
      <c r="AB40" s="229"/>
      <c r="AC40" s="229"/>
    </row>
    <row r="41" spans="1:29" x14ac:dyDescent="0.25">
      <c r="A41" s="170" t="s">
        <v>85</v>
      </c>
      <c r="B41" s="50">
        <f t="shared" si="6"/>
        <v>106</v>
      </c>
      <c r="C41" s="50">
        <v>98</v>
      </c>
      <c r="D41" s="31">
        <f t="shared" si="7"/>
        <v>0.92452830188679247</v>
      </c>
      <c r="E41" s="50">
        <v>8</v>
      </c>
      <c r="F41" s="12">
        <f t="shared" si="8"/>
        <v>7.5471698113207544E-2</v>
      </c>
      <c r="G41" s="397"/>
      <c r="H41" s="644"/>
      <c r="I41" s="247"/>
      <c r="J41" s="247"/>
      <c r="K41" s="248"/>
      <c r="L41" s="223"/>
      <c r="M41" s="223"/>
      <c r="O41" s="229"/>
      <c r="P41" s="229"/>
      <c r="Q41" s="229"/>
      <c r="R41" s="229"/>
      <c r="S41" s="229"/>
      <c r="T41" s="229"/>
      <c r="U41" s="229"/>
      <c r="V41" s="229"/>
      <c r="W41" s="229"/>
      <c r="X41" s="229"/>
      <c r="Y41" s="229"/>
      <c r="Z41" s="229"/>
      <c r="AA41" s="229"/>
      <c r="AB41" s="229"/>
      <c r="AC41" s="229"/>
    </row>
    <row r="42" spans="1:29" x14ac:dyDescent="0.25">
      <c r="A42" s="170" t="s">
        <v>86</v>
      </c>
      <c r="B42" s="50">
        <f t="shared" si="6"/>
        <v>130</v>
      </c>
      <c r="C42" s="50">
        <v>127</v>
      </c>
      <c r="D42" s="31">
        <f t="shared" si="7"/>
        <v>0.97692307692307689</v>
      </c>
      <c r="E42" s="50">
        <v>3</v>
      </c>
      <c r="F42" s="12">
        <f t="shared" si="8"/>
        <v>2.3076923076923078E-2</v>
      </c>
      <c r="G42" s="397"/>
      <c r="H42" s="642"/>
      <c r="I42" s="247"/>
      <c r="J42" s="247"/>
      <c r="K42" s="248"/>
      <c r="L42" s="223"/>
      <c r="M42" s="223"/>
      <c r="O42" s="229"/>
      <c r="P42" s="229"/>
      <c r="Q42" s="229"/>
      <c r="R42" s="229"/>
      <c r="S42" s="229"/>
      <c r="T42" s="229"/>
      <c r="U42" s="229"/>
      <c r="V42" s="229"/>
      <c r="W42" s="229"/>
      <c r="X42" s="229"/>
      <c r="Y42" s="229"/>
      <c r="Z42" s="229"/>
      <c r="AA42" s="229"/>
      <c r="AB42" s="229"/>
      <c r="AC42" s="229"/>
    </row>
    <row r="43" spans="1:29" x14ac:dyDescent="0.25">
      <c r="A43" s="170" t="s">
        <v>87</v>
      </c>
      <c r="B43" s="50">
        <f t="shared" si="6"/>
        <v>215</v>
      </c>
      <c r="C43" s="50">
        <v>204</v>
      </c>
      <c r="D43" s="31">
        <f t="shared" si="7"/>
        <v>0.94883720930232562</v>
      </c>
      <c r="E43" s="50">
        <v>11</v>
      </c>
      <c r="F43" s="12">
        <f t="shared" si="8"/>
        <v>5.1162790697674418E-2</v>
      </c>
      <c r="G43" s="396" t="s">
        <v>33</v>
      </c>
      <c r="H43" s="624"/>
      <c r="I43" s="247"/>
      <c r="J43" s="247"/>
      <c r="K43" s="248"/>
      <c r="L43" s="223"/>
      <c r="M43" s="223"/>
      <c r="O43" s="229"/>
      <c r="P43" s="229"/>
      <c r="Q43" s="229"/>
      <c r="R43" s="229"/>
      <c r="S43" s="229"/>
      <c r="T43" s="229"/>
      <c r="U43" s="229"/>
      <c r="V43" s="229"/>
      <c r="W43" s="229"/>
      <c r="X43" s="229"/>
      <c r="Y43" s="229"/>
      <c r="Z43" s="229"/>
      <c r="AA43" s="229"/>
      <c r="AB43" s="229"/>
      <c r="AC43" s="229"/>
    </row>
    <row r="44" spans="1:29" ht="24.75" x14ac:dyDescent="0.25">
      <c r="A44" s="170" t="s">
        <v>27</v>
      </c>
      <c r="B44" s="50">
        <f t="shared" si="6"/>
        <v>14</v>
      </c>
      <c r="C44" s="50">
        <v>5</v>
      </c>
      <c r="D44" s="31">
        <f t="shared" si="7"/>
        <v>0.35714285714285715</v>
      </c>
      <c r="E44" s="50">
        <v>9</v>
      </c>
      <c r="F44" s="12">
        <f t="shared" si="8"/>
        <v>0.6428571428571429</v>
      </c>
      <c r="G44" s="396" t="s">
        <v>33</v>
      </c>
      <c r="H44" s="645" t="s">
        <v>54</v>
      </c>
      <c r="I44" s="247"/>
      <c r="J44" s="247"/>
      <c r="K44" s="248"/>
      <c r="L44" s="223"/>
      <c r="M44" s="223"/>
      <c r="O44" s="229"/>
      <c r="P44" s="229"/>
      <c r="Q44" s="229"/>
      <c r="R44" s="229"/>
      <c r="S44" s="229"/>
      <c r="T44" s="229"/>
      <c r="U44" s="229"/>
      <c r="V44" s="229"/>
      <c r="W44" s="229"/>
      <c r="X44" s="229"/>
      <c r="Y44" s="229"/>
      <c r="Z44" s="229"/>
      <c r="AA44" s="229"/>
      <c r="AB44" s="229"/>
      <c r="AC44" s="229"/>
    </row>
    <row r="45" spans="1:29" x14ac:dyDescent="0.25">
      <c r="A45" s="566" t="s">
        <v>28</v>
      </c>
      <c r="B45" s="2">
        <f>SUM(B32:B44)</f>
        <v>2077</v>
      </c>
      <c r="C45" s="2">
        <f>SUM(C32:C44)</f>
        <v>1986</v>
      </c>
      <c r="D45" s="14">
        <f t="shared" ref="D45:D46" si="9">C45/$B45</f>
        <v>0.95618680789600385</v>
      </c>
      <c r="E45" s="2">
        <f>SUM(E32:E44)</f>
        <v>91</v>
      </c>
      <c r="F45" s="14">
        <f>E45/$B45</f>
        <v>4.3813192103996146E-2</v>
      </c>
      <c r="G45" s="397"/>
      <c r="H45" s="624"/>
      <c r="I45" s="247"/>
      <c r="J45" s="247"/>
      <c r="K45" s="248"/>
      <c r="L45" s="223"/>
      <c r="M45" s="223"/>
      <c r="N45" s="230"/>
      <c r="O45" s="229"/>
      <c r="P45" s="650"/>
      <c r="Q45" s="229"/>
      <c r="R45" s="229"/>
      <c r="S45" s="229"/>
      <c r="T45" s="229"/>
      <c r="U45" s="229"/>
      <c r="V45" s="229"/>
      <c r="W45" s="229"/>
      <c r="X45" s="229"/>
      <c r="Y45" s="229"/>
      <c r="Z45" s="229"/>
      <c r="AA45" s="229"/>
      <c r="AB45" s="229"/>
      <c r="AC45" s="229"/>
    </row>
    <row r="46" spans="1:29" x14ac:dyDescent="0.25">
      <c r="A46" s="169" t="s">
        <v>35</v>
      </c>
      <c r="B46" s="51">
        <f>SUM(B45-B36-B37-B43-B44)</f>
        <v>1622</v>
      </c>
      <c r="C46" s="51">
        <f>SUM(C45-C36-C37-C43-C44)</f>
        <v>1586</v>
      </c>
      <c r="D46" s="30">
        <f t="shared" si="9"/>
        <v>0.97780517879161533</v>
      </c>
      <c r="E46" s="51">
        <f>SUM(E45-E36-E37-E43-E44)</f>
        <v>36</v>
      </c>
      <c r="F46" s="14">
        <f>E46/$B46</f>
        <v>2.2194821208384709E-2</v>
      </c>
      <c r="G46" s="398"/>
      <c r="H46" s="643"/>
      <c r="I46" s="340"/>
      <c r="J46" s="340"/>
      <c r="K46" s="248"/>
      <c r="L46" s="223"/>
      <c r="M46" s="223"/>
      <c r="O46" s="229"/>
      <c r="P46" s="229"/>
      <c r="Q46" s="229"/>
      <c r="R46" s="229"/>
      <c r="S46" s="229"/>
      <c r="T46" s="229"/>
      <c r="U46" s="229"/>
      <c r="V46" s="229"/>
      <c r="W46" s="229"/>
      <c r="X46" s="229"/>
      <c r="Y46" s="229"/>
      <c r="Z46" s="229"/>
      <c r="AA46" s="229"/>
      <c r="AB46" s="229"/>
      <c r="AC46" s="229"/>
    </row>
    <row r="47" spans="1:29" s="223" customFormat="1" ht="27" customHeight="1" x14ac:dyDescent="0.25">
      <c r="A47" s="734" t="s">
        <v>547</v>
      </c>
      <c r="B47" s="734"/>
      <c r="C47" s="734"/>
      <c r="D47" s="734"/>
      <c r="E47" s="734"/>
      <c r="F47" s="734"/>
      <c r="G47" s="734"/>
      <c r="H47" s="734"/>
      <c r="I47" s="565"/>
      <c r="M47" s="567"/>
      <c r="O47" s="229"/>
      <c r="P47" s="229"/>
      <c r="Q47" s="229"/>
      <c r="R47" s="229"/>
      <c r="S47" s="229"/>
      <c r="T47" s="229"/>
      <c r="U47" s="229"/>
      <c r="V47" s="229"/>
      <c r="W47" s="229"/>
      <c r="X47" s="229"/>
      <c r="Y47" s="229"/>
      <c r="Z47" s="229"/>
      <c r="AA47" s="229"/>
      <c r="AB47" s="229"/>
      <c r="AC47" s="229"/>
    </row>
    <row r="48" spans="1:29" s="223" customFormat="1" ht="38.25" customHeight="1" x14ac:dyDescent="0.25">
      <c r="A48" s="732" t="s">
        <v>91</v>
      </c>
      <c r="B48" s="732"/>
      <c r="C48" s="732"/>
      <c r="D48" s="732"/>
      <c r="E48" s="732"/>
      <c r="F48" s="732"/>
      <c r="G48" s="732"/>
      <c r="H48" s="732"/>
      <c r="I48" s="565"/>
      <c r="M48" s="248"/>
      <c r="O48" s="229"/>
      <c r="P48" s="229"/>
      <c r="Q48" s="229"/>
      <c r="R48" s="229"/>
      <c r="S48" s="229"/>
      <c r="T48" s="229"/>
      <c r="U48" s="229"/>
      <c r="V48" s="229"/>
      <c r="W48" s="229"/>
      <c r="X48" s="229"/>
      <c r="Y48" s="229"/>
      <c r="Z48" s="229"/>
      <c r="AA48" s="229"/>
      <c r="AB48" s="229"/>
      <c r="AC48" s="229"/>
    </row>
    <row r="49" spans="1:29" s="223" customFormat="1" x14ac:dyDescent="0.25">
      <c r="A49" s="494" t="s">
        <v>52</v>
      </c>
      <c r="I49" s="565"/>
      <c r="M49" s="248"/>
      <c r="O49" s="229"/>
      <c r="P49" s="229"/>
      <c r="Q49" s="229"/>
      <c r="R49" s="229"/>
      <c r="S49" s="229"/>
      <c r="T49" s="229"/>
      <c r="U49" s="229"/>
      <c r="V49" s="229"/>
      <c r="W49" s="229"/>
      <c r="X49" s="229"/>
      <c r="Y49" s="229"/>
      <c r="Z49" s="229"/>
      <c r="AA49" s="229"/>
      <c r="AB49" s="229"/>
      <c r="AC49" s="229"/>
    </row>
    <row r="50" spans="1:29" s="223" customFormat="1" x14ac:dyDescent="0.25">
      <c r="A50" s="247"/>
      <c r="B50" s="247"/>
      <c r="C50" s="247"/>
      <c r="D50" s="247"/>
      <c r="E50" s="247"/>
      <c r="F50" s="247"/>
      <c r="G50" s="247"/>
      <c r="H50" s="247"/>
      <c r="I50" s="247"/>
      <c r="J50" s="247"/>
      <c r="M50" s="248"/>
      <c r="O50" s="229"/>
      <c r="P50" s="229"/>
      <c r="Q50" s="229"/>
      <c r="R50" s="229"/>
      <c r="S50" s="229"/>
      <c r="T50" s="229"/>
      <c r="U50" s="229"/>
      <c r="V50" s="229"/>
      <c r="W50" s="229"/>
      <c r="X50" s="229"/>
      <c r="Y50" s="229"/>
      <c r="Z50" s="229"/>
      <c r="AA50" s="229"/>
      <c r="AB50" s="229"/>
      <c r="AC50" s="229"/>
    </row>
    <row r="51" spans="1:29" s="223" customFormat="1" ht="51" customHeight="1" x14ac:dyDescent="0.25">
      <c r="A51" s="690" t="s">
        <v>606</v>
      </c>
      <c r="B51" s="690"/>
      <c r="C51" s="690"/>
      <c r="D51" s="690"/>
      <c r="E51" s="690"/>
      <c r="F51" s="690"/>
      <c r="G51" s="690"/>
      <c r="H51" s="690"/>
      <c r="I51" s="465"/>
      <c r="O51" s="229"/>
      <c r="P51" s="229"/>
      <c r="Q51" s="229"/>
      <c r="R51" s="229"/>
      <c r="S51" s="229"/>
      <c r="T51" s="229"/>
      <c r="U51" s="229"/>
      <c r="V51" s="229"/>
      <c r="W51" s="229"/>
      <c r="X51" s="229"/>
      <c r="Y51" s="229"/>
      <c r="Z51" s="229"/>
      <c r="AA51" s="229"/>
      <c r="AB51" s="229"/>
      <c r="AC51" s="229"/>
    </row>
    <row r="52" spans="1:29" s="223" customFormat="1" x14ac:dyDescent="0.25">
      <c r="A52" s="465"/>
      <c r="B52" s="465"/>
      <c r="C52" s="465"/>
      <c r="D52" s="465"/>
      <c r="E52" s="465"/>
      <c r="F52" s="465"/>
      <c r="G52" s="465"/>
      <c r="H52" s="465"/>
      <c r="I52" s="465"/>
      <c r="O52" s="229"/>
      <c r="P52" s="229"/>
      <c r="Q52" s="229"/>
      <c r="R52" s="229"/>
      <c r="S52" s="229"/>
      <c r="T52" s="229"/>
      <c r="U52" s="229"/>
      <c r="V52" s="229"/>
      <c r="W52" s="229"/>
      <c r="X52" s="229"/>
      <c r="Y52" s="229"/>
      <c r="Z52" s="229"/>
      <c r="AA52" s="229"/>
      <c r="AB52" s="229"/>
      <c r="AC52" s="229"/>
    </row>
    <row r="53" spans="1:29" ht="15" customHeight="1" x14ac:dyDescent="0.25">
      <c r="A53" s="691" t="s">
        <v>88</v>
      </c>
      <c r="B53" s="694" t="s">
        <v>36</v>
      </c>
      <c r="C53" s="691" t="s">
        <v>92</v>
      </c>
      <c r="D53" s="691"/>
      <c r="E53" s="691" t="s">
        <v>93</v>
      </c>
      <c r="F53" s="691"/>
      <c r="G53" s="718" t="s">
        <v>39</v>
      </c>
      <c r="H53" s="738" t="s">
        <v>557</v>
      </c>
      <c r="I53" s="568"/>
      <c r="J53" s="533"/>
      <c r="K53" s="223"/>
      <c r="L53" s="223"/>
      <c r="M53" s="223"/>
      <c r="O53" s="229"/>
      <c r="P53" s="229"/>
      <c r="Q53" s="229"/>
      <c r="R53" s="229"/>
      <c r="S53" s="229"/>
      <c r="T53" s="229"/>
      <c r="U53" s="229"/>
      <c r="V53" s="229"/>
      <c r="W53" s="229"/>
    </row>
    <row r="54" spans="1:29" x14ac:dyDescent="0.25">
      <c r="A54" s="692"/>
      <c r="B54" s="695"/>
      <c r="C54" s="693"/>
      <c r="D54" s="693"/>
      <c r="E54" s="693"/>
      <c r="F54" s="693"/>
      <c r="G54" s="719"/>
      <c r="H54" s="739"/>
      <c r="I54" s="568"/>
      <c r="J54" s="533"/>
      <c r="K54" s="223"/>
      <c r="L54" s="223"/>
      <c r="M54" s="223"/>
      <c r="O54" s="229"/>
      <c r="P54" s="229"/>
      <c r="Q54" s="229"/>
      <c r="R54" s="229"/>
      <c r="S54" s="229"/>
      <c r="T54" s="229"/>
      <c r="U54" s="229"/>
      <c r="V54" s="229"/>
      <c r="W54" s="229"/>
    </row>
    <row r="55" spans="1:29" x14ac:dyDescent="0.25">
      <c r="A55" s="693"/>
      <c r="B55" s="696"/>
      <c r="C55" s="48" t="s">
        <v>9</v>
      </c>
      <c r="D55" s="48" t="s">
        <v>10</v>
      </c>
      <c r="E55" s="48" t="s">
        <v>9</v>
      </c>
      <c r="F55" s="48" t="s">
        <v>10</v>
      </c>
      <c r="G55" s="720"/>
      <c r="H55" s="740"/>
      <c r="I55" s="568"/>
      <c r="J55" s="247"/>
      <c r="K55" s="223"/>
      <c r="L55" s="223"/>
      <c r="M55" s="223"/>
      <c r="O55" s="229"/>
      <c r="P55" s="229"/>
      <c r="Q55" s="229"/>
      <c r="R55" s="229"/>
      <c r="S55" s="229"/>
      <c r="T55" s="229"/>
      <c r="U55" s="229"/>
      <c r="V55" s="229"/>
      <c r="W55" s="229"/>
    </row>
    <row r="56" spans="1:29" x14ac:dyDescent="0.25">
      <c r="A56" s="170" t="s">
        <v>12</v>
      </c>
      <c r="B56" s="50">
        <f>SUM(C56,E56)</f>
        <v>139</v>
      </c>
      <c r="C56" s="50">
        <v>6</v>
      </c>
      <c r="D56" s="15">
        <f>C56/$B56</f>
        <v>4.3165467625899283E-2</v>
      </c>
      <c r="E56" s="50">
        <v>133</v>
      </c>
      <c r="F56" s="26">
        <f>E56/$B56</f>
        <v>0.95683453237410077</v>
      </c>
      <c r="G56" s="397"/>
      <c r="H56" s="624"/>
      <c r="I56" s="233"/>
      <c r="J56" s="247"/>
      <c r="K56" s="223"/>
      <c r="L56" s="223"/>
      <c r="M56" s="223"/>
      <c r="O56" s="229"/>
      <c r="P56" s="229"/>
      <c r="Q56" s="229"/>
      <c r="R56" s="229"/>
      <c r="S56" s="229"/>
      <c r="T56" s="229"/>
      <c r="U56" s="229"/>
      <c r="V56" s="229"/>
      <c r="W56" s="229"/>
    </row>
    <row r="57" spans="1:29" x14ac:dyDescent="0.25">
      <c r="A57" s="170" t="s">
        <v>14</v>
      </c>
      <c r="B57" s="50">
        <f t="shared" ref="B57:B68" si="10">SUM(C57,E57)</f>
        <v>132</v>
      </c>
      <c r="C57" s="50">
        <v>0</v>
      </c>
      <c r="D57" s="15">
        <f t="shared" ref="D57:D68" si="11">C57/$B57</f>
        <v>0</v>
      </c>
      <c r="E57" s="50">
        <v>132</v>
      </c>
      <c r="F57" s="26">
        <f t="shared" ref="F57:F68" si="12">E57/$B57</f>
        <v>1</v>
      </c>
      <c r="G57" s="397"/>
      <c r="H57" s="624" t="s">
        <v>41</v>
      </c>
      <c r="I57" s="568"/>
      <c r="J57" s="247"/>
      <c r="K57" s="223"/>
      <c r="L57" s="223"/>
      <c r="M57" s="223"/>
      <c r="O57" s="229"/>
      <c r="P57" s="229"/>
      <c r="Q57" s="229"/>
      <c r="R57" s="229"/>
      <c r="S57" s="229"/>
      <c r="T57" s="229"/>
      <c r="U57" s="229"/>
      <c r="V57" s="229"/>
      <c r="W57" s="229"/>
    </row>
    <row r="58" spans="1:29" x14ac:dyDescent="0.25">
      <c r="A58" s="170" t="s">
        <v>16</v>
      </c>
      <c r="B58" s="50">
        <f t="shared" si="10"/>
        <v>155</v>
      </c>
      <c r="C58" s="50">
        <v>16</v>
      </c>
      <c r="D58" s="15">
        <f t="shared" si="11"/>
        <v>0.1032258064516129</v>
      </c>
      <c r="E58" s="50">
        <v>139</v>
      </c>
      <c r="F58" s="26">
        <f t="shared" si="12"/>
        <v>0.89677419354838706</v>
      </c>
      <c r="G58" s="427"/>
      <c r="H58" s="624"/>
      <c r="I58" s="568"/>
      <c r="J58" s="247"/>
      <c r="K58" s="223"/>
      <c r="L58" s="223"/>
      <c r="M58" s="223"/>
      <c r="O58" s="229"/>
      <c r="P58" s="229"/>
      <c r="Q58" s="229"/>
      <c r="R58" s="229"/>
      <c r="S58" s="229"/>
      <c r="T58" s="229"/>
      <c r="U58" s="229"/>
      <c r="V58" s="229"/>
      <c r="W58" s="229"/>
    </row>
    <row r="59" spans="1:29" x14ac:dyDescent="0.25">
      <c r="A59" s="170" t="s">
        <v>18</v>
      </c>
      <c r="B59" s="50">
        <f t="shared" si="10"/>
        <v>131</v>
      </c>
      <c r="C59" s="50">
        <v>3</v>
      </c>
      <c r="D59" s="15">
        <f t="shared" si="11"/>
        <v>2.2900763358778626E-2</v>
      </c>
      <c r="E59" s="50">
        <v>128</v>
      </c>
      <c r="F59" s="26">
        <f t="shared" si="12"/>
        <v>0.97709923664122134</v>
      </c>
      <c r="G59" s="397"/>
      <c r="H59" s="624"/>
      <c r="I59" s="568"/>
      <c r="J59" s="247"/>
      <c r="K59" s="223"/>
      <c r="L59" s="223"/>
      <c r="M59" s="223"/>
      <c r="O59" s="229"/>
      <c r="P59" s="229"/>
      <c r="Q59" s="229"/>
      <c r="R59" s="229"/>
      <c r="S59" s="229"/>
      <c r="T59" s="229"/>
      <c r="U59" s="229"/>
      <c r="V59" s="229"/>
      <c r="W59" s="229"/>
    </row>
    <row r="60" spans="1:29" x14ac:dyDescent="0.25">
      <c r="A60" s="170" t="s">
        <v>19</v>
      </c>
      <c r="B60" s="50">
        <f t="shared" si="10"/>
        <v>1</v>
      </c>
      <c r="C60" s="50">
        <v>0</v>
      </c>
      <c r="D60" s="15">
        <f t="shared" si="11"/>
        <v>0</v>
      </c>
      <c r="E60" s="50">
        <v>1</v>
      </c>
      <c r="F60" s="26">
        <f t="shared" si="12"/>
        <v>1</v>
      </c>
      <c r="G60" s="396" t="s">
        <v>33</v>
      </c>
      <c r="H60" s="624"/>
      <c r="I60" s="568"/>
      <c r="J60" s="247"/>
      <c r="K60" s="223"/>
      <c r="L60" s="223"/>
      <c r="M60" s="223"/>
      <c r="O60" s="229"/>
      <c r="P60" s="229"/>
      <c r="Q60" s="229"/>
      <c r="R60" s="229"/>
      <c r="S60" s="229"/>
      <c r="T60" s="229"/>
      <c r="U60" s="229"/>
      <c r="V60" s="229"/>
      <c r="W60" s="229"/>
    </row>
    <row r="61" spans="1:29" ht="24.75" x14ac:dyDescent="0.25">
      <c r="A61" s="170" t="s">
        <v>20</v>
      </c>
      <c r="B61" s="50">
        <f t="shared" si="10"/>
        <v>221</v>
      </c>
      <c r="C61" s="50">
        <v>40</v>
      </c>
      <c r="D61" s="15">
        <f t="shared" si="11"/>
        <v>0.18099547511312217</v>
      </c>
      <c r="E61" s="50">
        <v>181</v>
      </c>
      <c r="F61" s="26">
        <f t="shared" si="12"/>
        <v>0.8190045248868778</v>
      </c>
      <c r="G61" s="396" t="s">
        <v>33</v>
      </c>
      <c r="H61" s="645" t="s">
        <v>54</v>
      </c>
      <c r="I61" s="568"/>
      <c r="J61" s="247"/>
      <c r="K61" s="223"/>
      <c r="L61" s="223"/>
      <c r="M61" s="223"/>
      <c r="O61" s="229"/>
      <c r="P61" s="229"/>
      <c r="Q61" s="229"/>
      <c r="R61" s="229"/>
      <c r="S61" s="229"/>
      <c r="T61" s="229"/>
      <c r="U61" s="229"/>
      <c r="V61" s="229"/>
      <c r="W61" s="229"/>
    </row>
    <row r="62" spans="1:29" x14ac:dyDescent="0.25">
      <c r="A62" s="170" t="s">
        <v>83</v>
      </c>
      <c r="B62" s="50">
        <f t="shared" si="10"/>
        <v>158</v>
      </c>
      <c r="C62" s="50">
        <v>1</v>
      </c>
      <c r="D62" s="15">
        <f t="shared" si="11"/>
        <v>6.3291139240506328E-3</v>
      </c>
      <c r="E62" s="50">
        <v>157</v>
      </c>
      <c r="F62" s="26">
        <f t="shared" si="12"/>
        <v>0.99367088607594933</v>
      </c>
      <c r="G62" s="397"/>
      <c r="H62" s="624" t="s">
        <v>41</v>
      </c>
      <c r="I62" s="568"/>
      <c r="J62" s="247"/>
      <c r="K62" s="223"/>
      <c r="L62" s="223"/>
      <c r="M62" s="223"/>
      <c r="O62" s="229"/>
      <c r="P62" s="229"/>
      <c r="Q62" s="229"/>
      <c r="R62" s="229"/>
      <c r="S62" s="229"/>
      <c r="T62" s="229"/>
      <c r="U62" s="229"/>
      <c r="V62" s="229"/>
      <c r="W62" s="229"/>
    </row>
    <row r="63" spans="1:29" ht="24.75" x14ac:dyDescent="0.25">
      <c r="A63" s="170" t="s">
        <v>22</v>
      </c>
      <c r="B63" s="50">
        <f t="shared" si="10"/>
        <v>288</v>
      </c>
      <c r="C63" s="50">
        <v>37</v>
      </c>
      <c r="D63" s="15">
        <f t="shared" si="11"/>
        <v>0.12847222222222221</v>
      </c>
      <c r="E63" s="50">
        <v>251</v>
      </c>
      <c r="F63" s="26">
        <f t="shared" si="12"/>
        <v>0.87152777777777779</v>
      </c>
      <c r="G63" s="397"/>
      <c r="H63" s="645" t="s">
        <v>54</v>
      </c>
      <c r="I63" s="568"/>
      <c r="J63" s="247"/>
      <c r="K63" s="223"/>
      <c r="L63" s="223"/>
      <c r="M63" s="223"/>
      <c r="O63" s="229"/>
      <c r="P63" s="229"/>
      <c r="Q63" s="229"/>
      <c r="R63" s="229"/>
      <c r="S63" s="229"/>
      <c r="T63" s="229"/>
      <c r="U63" s="229"/>
      <c r="V63" s="229"/>
      <c r="W63" s="229"/>
    </row>
    <row r="64" spans="1:29" x14ac:dyDescent="0.25">
      <c r="A64" s="170" t="s">
        <v>84</v>
      </c>
      <c r="B64" s="50">
        <f t="shared" si="10"/>
        <v>195</v>
      </c>
      <c r="C64" s="50">
        <v>5</v>
      </c>
      <c r="D64" s="15">
        <f t="shared" si="11"/>
        <v>2.564102564102564E-2</v>
      </c>
      <c r="E64" s="50">
        <v>190</v>
      </c>
      <c r="F64" s="26">
        <f t="shared" si="12"/>
        <v>0.97435897435897434</v>
      </c>
      <c r="G64" s="397"/>
      <c r="H64" s="624"/>
      <c r="I64" s="568"/>
      <c r="J64" s="247"/>
      <c r="K64" s="223"/>
      <c r="L64" s="223"/>
      <c r="M64" s="223"/>
      <c r="O64" s="229"/>
      <c r="P64" s="229"/>
      <c r="Q64" s="229"/>
      <c r="R64" s="229"/>
      <c r="S64" s="229"/>
      <c r="T64" s="229"/>
      <c r="U64" s="229"/>
      <c r="V64" s="229"/>
      <c r="W64" s="229"/>
    </row>
    <row r="65" spans="1:29" x14ac:dyDescent="0.25">
      <c r="A65" s="170" t="s">
        <v>85</v>
      </c>
      <c r="B65" s="50">
        <f t="shared" si="10"/>
        <v>106</v>
      </c>
      <c r="C65" s="50">
        <v>2</v>
      </c>
      <c r="D65" s="15">
        <f t="shared" si="11"/>
        <v>1.8867924528301886E-2</v>
      </c>
      <c r="E65" s="50">
        <v>104</v>
      </c>
      <c r="F65" s="26">
        <f t="shared" si="12"/>
        <v>0.98113207547169812</v>
      </c>
      <c r="G65" s="397"/>
      <c r="H65" s="624"/>
      <c r="I65" s="568"/>
      <c r="J65" s="247"/>
      <c r="K65" s="223"/>
      <c r="L65" s="223"/>
      <c r="M65" s="223"/>
      <c r="O65" s="229"/>
      <c r="P65" s="229"/>
      <c r="Q65" s="229"/>
      <c r="R65" s="229"/>
      <c r="S65" s="229"/>
      <c r="T65" s="229"/>
      <c r="U65" s="229"/>
      <c r="V65" s="229"/>
      <c r="W65" s="229"/>
    </row>
    <row r="66" spans="1:29" x14ac:dyDescent="0.25">
      <c r="A66" s="170" t="s">
        <v>86</v>
      </c>
      <c r="B66" s="50">
        <f t="shared" si="10"/>
        <v>122</v>
      </c>
      <c r="C66" s="50">
        <v>2</v>
      </c>
      <c r="D66" s="15">
        <f t="shared" si="11"/>
        <v>1.6393442622950821E-2</v>
      </c>
      <c r="E66" s="50">
        <v>120</v>
      </c>
      <c r="F66" s="26">
        <f t="shared" si="12"/>
        <v>0.98360655737704916</v>
      </c>
      <c r="G66" s="397"/>
      <c r="H66" s="624"/>
      <c r="I66" s="568"/>
      <c r="J66" s="247"/>
      <c r="K66" s="223"/>
      <c r="L66" s="223"/>
      <c r="M66" s="223"/>
      <c r="O66" s="229"/>
      <c r="P66" s="229"/>
      <c r="Q66" s="229"/>
      <c r="R66" s="229"/>
      <c r="S66" s="229"/>
      <c r="T66" s="229"/>
      <c r="U66" s="229"/>
      <c r="V66" s="229"/>
      <c r="W66" s="229"/>
    </row>
    <row r="67" spans="1:29" ht="19.5" customHeight="1" x14ac:dyDescent="0.25">
      <c r="A67" s="170" t="s">
        <v>87</v>
      </c>
      <c r="B67" s="50">
        <f t="shared" si="10"/>
        <v>182</v>
      </c>
      <c r="C67" s="50">
        <v>16</v>
      </c>
      <c r="D67" s="15">
        <f t="shared" si="11"/>
        <v>8.7912087912087919E-2</v>
      </c>
      <c r="E67" s="50">
        <v>166</v>
      </c>
      <c r="F67" s="26">
        <f t="shared" si="12"/>
        <v>0.91208791208791207</v>
      </c>
      <c r="G67" s="396" t="s">
        <v>33</v>
      </c>
      <c r="H67" s="624"/>
      <c r="I67" s="568"/>
      <c r="J67" s="247"/>
      <c r="K67" s="223"/>
      <c r="L67" s="223"/>
      <c r="M67" s="223"/>
      <c r="O67" s="229"/>
      <c r="P67" s="229"/>
      <c r="Q67" s="229"/>
      <c r="R67" s="229"/>
      <c r="S67" s="229"/>
      <c r="T67" s="229"/>
      <c r="U67" s="229"/>
      <c r="V67" s="229"/>
      <c r="W67" s="229"/>
    </row>
    <row r="68" spans="1:29" x14ac:dyDescent="0.25">
      <c r="A68" s="170" t="s">
        <v>27</v>
      </c>
      <c r="B68" s="50">
        <f t="shared" si="10"/>
        <v>4</v>
      </c>
      <c r="C68" s="50">
        <v>0</v>
      </c>
      <c r="D68" s="15">
        <f t="shared" si="11"/>
        <v>0</v>
      </c>
      <c r="E68" s="50">
        <v>4</v>
      </c>
      <c r="F68" s="26">
        <f t="shared" si="12"/>
        <v>1</v>
      </c>
      <c r="G68" s="396" t="s">
        <v>33</v>
      </c>
      <c r="H68" s="624"/>
      <c r="I68" s="568"/>
      <c r="J68" s="247"/>
      <c r="K68" s="223"/>
      <c r="L68" s="223"/>
      <c r="M68" s="223"/>
      <c r="O68" s="229"/>
      <c r="P68" s="229"/>
      <c r="Q68" s="229"/>
      <c r="R68" s="229"/>
      <c r="S68" s="229"/>
      <c r="T68" s="229"/>
      <c r="U68" s="229"/>
      <c r="V68" s="229"/>
      <c r="W68" s="229"/>
    </row>
    <row r="69" spans="1:29" x14ac:dyDescent="0.25">
      <c r="A69" s="566" t="s">
        <v>28</v>
      </c>
      <c r="B69" s="2">
        <f>SUM(B56:B68)</f>
        <v>1834</v>
      </c>
      <c r="C69" s="2">
        <f>SUM(C56:C68)</f>
        <v>128</v>
      </c>
      <c r="D69" s="14">
        <f t="shared" ref="D69:D70" si="13">C69/$B69</f>
        <v>6.9792802617230101E-2</v>
      </c>
      <c r="E69" s="2">
        <f>SUM(E56:E68)</f>
        <v>1706</v>
      </c>
      <c r="F69" s="14">
        <f>E69/$B69</f>
        <v>0.93020719738276991</v>
      </c>
      <c r="G69" s="397"/>
      <c r="H69" s="624"/>
      <c r="I69" s="568"/>
      <c r="J69" s="247"/>
      <c r="K69" s="223"/>
      <c r="L69" s="223"/>
      <c r="M69" s="223"/>
      <c r="O69" s="229"/>
      <c r="P69" s="229"/>
      <c r="Q69" s="229"/>
      <c r="R69" s="229"/>
      <c r="S69" s="229"/>
      <c r="T69" s="229"/>
      <c r="U69" s="229"/>
      <c r="V69" s="229"/>
      <c r="W69" s="229"/>
    </row>
    <row r="70" spans="1:29" x14ac:dyDescent="0.25">
      <c r="A70" s="169" t="s">
        <v>35</v>
      </c>
      <c r="B70" s="51">
        <f>SUM(B69-B60-B61-B67-B68)</f>
        <v>1426</v>
      </c>
      <c r="C70" s="51">
        <f>SUM(C69-C60-C61-C67-C68)</f>
        <v>72</v>
      </c>
      <c r="D70" s="21">
        <f t="shared" si="13"/>
        <v>5.0490883590462832E-2</v>
      </c>
      <c r="E70" s="51">
        <f>SUM(E69-E60-E61-E67-E68)</f>
        <v>1354</v>
      </c>
      <c r="F70" s="30">
        <f>E70/$B70</f>
        <v>0.94950911640953717</v>
      </c>
      <c r="G70" s="398"/>
      <c r="H70" s="643"/>
      <c r="I70" s="569"/>
      <c r="J70" s="340"/>
      <c r="K70" s="223"/>
      <c r="L70" s="223"/>
      <c r="M70" s="223"/>
      <c r="O70" s="229"/>
      <c r="P70" s="229"/>
      <c r="Q70" s="229"/>
      <c r="R70" s="229"/>
      <c r="S70" s="229"/>
      <c r="T70" s="229"/>
      <c r="U70" s="229"/>
      <c r="V70" s="229"/>
      <c r="W70" s="229"/>
    </row>
    <row r="71" spans="1:29" s="223" customFormat="1" ht="29.25" customHeight="1" x14ac:dyDescent="0.25">
      <c r="A71" s="734" t="s">
        <v>547</v>
      </c>
      <c r="B71" s="734"/>
      <c r="C71" s="734"/>
      <c r="D71" s="734"/>
      <c r="E71" s="734"/>
      <c r="F71" s="734"/>
      <c r="G71" s="734"/>
      <c r="H71" s="734"/>
      <c r="I71" s="565"/>
      <c r="M71" s="567"/>
      <c r="O71" s="229"/>
      <c r="P71" s="229"/>
      <c r="Q71" s="229"/>
      <c r="R71" s="229"/>
      <c r="S71" s="229"/>
      <c r="T71" s="229"/>
      <c r="U71" s="229"/>
      <c r="V71" s="229"/>
      <c r="W71" s="229"/>
      <c r="X71" s="229"/>
      <c r="Y71" s="229"/>
      <c r="Z71" s="229"/>
      <c r="AA71" s="229"/>
      <c r="AB71" s="229"/>
      <c r="AC71" s="229"/>
    </row>
    <row r="72" spans="1:29" s="223" customFormat="1" ht="38.25" customHeight="1" x14ac:dyDescent="0.25">
      <c r="A72" s="732" t="s">
        <v>91</v>
      </c>
      <c r="B72" s="732"/>
      <c r="C72" s="732"/>
      <c r="D72" s="732"/>
      <c r="E72" s="732"/>
      <c r="F72" s="732"/>
      <c r="G72" s="732"/>
      <c r="H72" s="732"/>
      <c r="I72" s="565"/>
      <c r="M72" s="248"/>
      <c r="O72" s="229"/>
      <c r="P72" s="229"/>
      <c r="Q72" s="229"/>
      <c r="R72" s="229"/>
      <c r="S72" s="229"/>
      <c r="T72" s="229"/>
      <c r="U72" s="229"/>
      <c r="V72" s="229"/>
      <c r="W72" s="229"/>
      <c r="X72" s="229"/>
      <c r="Y72" s="229"/>
      <c r="Z72" s="229"/>
      <c r="AA72" s="229"/>
      <c r="AB72" s="229"/>
      <c r="AC72" s="229"/>
    </row>
    <row r="73" spans="1:29" s="223" customFormat="1" x14ac:dyDescent="0.25">
      <c r="A73" s="494" t="s">
        <v>52</v>
      </c>
      <c r="I73" s="565"/>
      <c r="M73" s="248"/>
      <c r="O73" s="229"/>
      <c r="P73" s="229"/>
      <c r="Q73" s="229"/>
      <c r="R73" s="229"/>
      <c r="S73" s="229"/>
      <c r="T73" s="229"/>
      <c r="U73" s="229"/>
      <c r="V73" s="229"/>
      <c r="W73" s="229"/>
      <c r="X73" s="229"/>
      <c r="Y73" s="229"/>
      <c r="Z73" s="229"/>
      <c r="AA73" s="229"/>
      <c r="AB73" s="229"/>
      <c r="AC73" s="229"/>
    </row>
    <row r="74" spans="1:29" s="223" customFormat="1" x14ac:dyDescent="0.25">
      <c r="A74" s="247"/>
      <c r="B74" s="247"/>
      <c r="C74" s="247"/>
      <c r="D74" s="247"/>
      <c r="E74" s="247"/>
      <c r="F74" s="247"/>
      <c r="G74" s="247"/>
      <c r="H74" s="247"/>
      <c r="I74" s="247"/>
      <c r="J74" s="247"/>
      <c r="O74" s="229"/>
      <c r="P74" s="229"/>
      <c r="Q74" s="229"/>
      <c r="R74" s="229"/>
      <c r="S74" s="229"/>
      <c r="T74" s="229"/>
      <c r="U74" s="229"/>
      <c r="V74" s="229"/>
      <c r="W74" s="229"/>
      <c r="X74" s="229"/>
      <c r="Y74" s="229"/>
      <c r="Z74" s="229"/>
      <c r="AA74" s="229"/>
      <c r="AB74" s="229"/>
      <c r="AC74" s="229"/>
    </row>
    <row r="75" spans="1:29" s="223" customFormat="1" ht="35.25" customHeight="1" x14ac:dyDescent="0.25">
      <c r="A75" s="690" t="s">
        <v>607</v>
      </c>
      <c r="B75" s="690"/>
      <c r="C75" s="690"/>
      <c r="D75" s="690"/>
      <c r="E75" s="690"/>
      <c r="F75" s="690"/>
      <c r="G75" s="690"/>
      <c r="H75" s="690"/>
      <c r="I75" s="465"/>
      <c r="O75" s="229"/>
      <c r="P75" s="229"/>
      <c r="Q75" s="229"/>
      <c r="R75" s="229"/>
      <c r="S75" s="229"/>
      <c r="T75" s="229"/>
      <c r="U75" s="229"/>
      <c r="V75" s="229"/>
      <c r="W75" s="229"/>
      <c r="X75" s="229"/>
      <c r="Y75" s="229"/>
      <c r="Z75" s="229"/>
      <c r="AA75" s="229"/>
      <c r="AB75" s="229"/>
      <c r="AC75" s="229"/>
    </row>
    <row r="76" spans="1:29" s="223" customFormat="1" x14ac:dyDescent="0.25">
      <c r="A76" s="465"/>
      <c r="B76" s="465"/>
      <c r="C76" s="465"/>
      <c r="D76" s="465"/>
      <c r="E76" s="465"/>
      <c r="F76" s="465"/>
      <c r="G76" s="465"/>
      <c r="H76" s="465"/>
      <c r="I76" s="465"/>
      <c r="O76" s="229"/>
      <c r="P76" s="229"/>
      <c r="Q76" s="229"/>
      <c r="R76" s="229"/>
      <c r="S76" s="229"/>
      <c r="T76" s="229"/>
      <c r="U76" s="229"/>
      <c r="V76" s="229"/>
      <c r="W76" s="229"/>
      <c r="X76" s="229"/>
      <c r="Y76" s="229"/>
      <c r="Z76" s="229"/>
      <c r="AA76" s="229"/>
      <c r="AB76" s="229"/>
      <c r="AC76" s="229"/>
    </row>
    <row r="77" spans="1:29" ht="15" customHeight="1" x14ac:dyDescent="0.25">
      <c r="A77" s="691" t="s">
        <v>88</v>
      </c>
      <c r="B77" s="694" t="s">
        <v>36</v>
      </c>
      <c r="C77" s="691" t="s">
        <v>63</v>
      </c>
      <c r="D77" s="691"/>
      <c r="E77" s="691" t="s">
        <v>62</v>
      </c>
      <c r="F77" s="691"/>
      <c r="G77" s="718" t="s">
        <v>39</v>
      </c>
      <c r="H77" s="738" t="s">
        <v>554</v>
      </c>
      <c r="I77" s="247"/>
      <c r="J77" s="533"/>
      <c r="K77" s="223"/>
      <c r="L77" s="223"/>
      <c r="M77" s="223"/>
      <c r="O77" s="229"/>
      <c r="P77" s="229"/>
      <c r="Q77" s="229"/>
      <c r="R77" s="229"/>
      <c r="S77" s="229"/>
      <c r="T77" s="229"/>
      <c r="U77" s="229"/>
      <c r="V77" s="229"/>
      <c r="W77" s="229"/>
      <c r="X77" s="229"/>
      <c r="Y77" s="229"/>
    </row>
    <row r="78" spans="1:29" x14ac:dyDescent="0.25">
      <c r="A78" s="692"/>
      <c r="B78" s="695"/>
      <c r="C78" s="693"/>
      <c r="D78" s="693"/>
      <c r="E78" s="693"/>
      <c r="F78" s="693"/>
      <c r="G78" s="719"/>
      <c r="H78" s="739"/>
      <c r="I78" s="247"/>
      <c r="J78" s="533"/>
      <c r="K78" s="223"/>
      <c r="L78" s="223"/>
      <c r="M78" s="223"/>
      <c r="O78" s="229"/>
      <c r="P78" s="229"/>
      <c r="Q78" s="229"/>
      <c r="R78" s="229"/>
      <c r="S78" s="229"/>
      <c r="T78" s="229"/>
      <c r="U78" s="229"/>
      <c r="V78" s="229"/>
      <c r="W78" s="229"/>
      <c r="X78" s="229"/>
      <c r="Y78" s="229"/>
    </row>
    <row r="79" spans="1:29" x14ac:dyDescent="0.25">
      <c r="A79" s="693"/>
      <c r="B79" s="696"/>
      <c r="C79" s="48" t="s">
        <v>9</v>
      </c>
      <c r="D79" s="48" t="s">
        <v>10</v>
      </c>
      <c r="E79" s="48" t="s">
        <v>9</v>
      </c>
      <c r="F79" s="48" t="s">
        <v>10</v>
      </c>
      <c r="G79" s="720"/>
      <c r="H79" s="740"/>
      <c r="I79" s="247"/>
      <c r="J79" s="247"/>
      <c r="K79" s="223"/>
      <c r="L79" s="223"/>
      <c r="M79" s="223"/>
      <c r="O79" s="229"/>
      <c r="P79" s="229"/>
      <c r="Q79" s="229"/>
      <c r="R79" s="229"/>
      <c r="S79" s="229"/>
      <c r="T79" s="229"/>
      <c r="U79" s="229"/>
      <c r="V79" s="229"/>
      <c r="W79" s="229"/>
      <c r="X79" s="229"/>
      <c r="Y79" s="229"/>
    </row>
    <row r="80" spans="1:29" x14ac:dyDescent="0.25">
      <c r="A80" s="170" t="s">
        <v>12</v>
      </c>
      <c r="B80" s="50">
        <f>SUM(C80,E80)</f>
        <v>137</v>
      </c>
      <c r="C80" s="50">
        <v>113</v>
      </c>
      <c r="D80" s="15">
        <f>C80/$B80</f>
        <v>0.82481751824817517</v>
      </c>
      <c r="E80" s="50">
        <v>24</v>
      </c>
      <c r="F80" s="26">
        <f>E80/$B80</f>
        <v>0.17518248175182483</v>
      </c>
      <c r="G80" s="397"/>
      <c r="H80" s="624"/>
      <c r="I80" s="233"/>
      <c r="J80" s="247"/>
      <c r="K80" s="223"/>
      <c r="L80" s="223"/>
      <c r="M80" s="223"/>
      <c r="O80" s="229"/>
      <c r="P80" s="229"/>
      <c r="Q80" s="229"/>
      <c r="R80" s="229"/>
      <c r="S80" s="229"/>
      <c r="T80" s="229"/>
      <c r="U80" s="229"/>
      <c r="V80" s="229"/>
      <c r="W80" s="229"/>
      <c r="X80" s="229"/>
      <c r="Y80" s="229"/>
    </row>
    <row r="81" spans="1:29" x14ac:dyDescent="0.25">
      <c r="A81" s="170" t="s">
        <v>14</v>
      </c>
      <c r="B81" s="50">
        <f t="shared" ref="B81:B92" si="14">SUM(C81,E81)</f>
        <v>132</v>
      </c>
      <c r="C81" s="50">
        <v>119</v>
      </c>
      <c r="D81" s="15">
        <f t="shared" ref="D81:D92" si="15">C81/$B81</f>
        <v>0.90151515151515149</v>
      </c>
      <c r="E81" s="50">
        <v>13</v>
      </c>
      <c r="F81" s="26">
        <f t="shared" ref="F81:F92" si="16">E81/$B81</f>
        <v>9.8484848484848481E-2</v>
      </c>
      <c r="G81" s="397"/>
      <c r="H81" s="624"/>
      <c r="I81" s="247"/>
      <c r="J81" s="247"/>
      <c r="K81" s="223"/>
      <c r="L81" s="223"/>
      <c r="M81" s="223"/>
      <c r="O81" s="229"/>
      <c r="P81" s="229"/>
      <c r="Q81" s="229"/>
      <c r="R81" s="229"/>
      <c r="S81" s="229"/>
      <c r="T81" s="229"/>
      <c r="U81" s="229"/>
      <c r="V81" s="229"/>
      <c r="W81" s="229"/>
      <c r="X81" s="229"/>
      <c r="Y81" s="229"/>
    </row>
    <row r="82" spans="1:29" x14ac:dyDescent="0.25">
      <c r="A82" s="170" t="s">
        <v>16</v>
      </c>
      <c r="B82" s="50">
        <f t="shared" si="14"/>
        <v>129</v>
      </c>
      <c r="C82" s="50">
        <v>108</v>
      </c>
      <c r="D82" s="15">
        <f t="shared" si="15"/>
        <v>0.83720930232558144</v>
      </c>
      <c r="E82" s="50">
        <v>21</v>
      </c>
      <c r="F82" s="26">
        <f t="shared" si="16"/>
        <v>0.16279069767441862</v>
      </c>
      <c r="G82" s="427"/>
      <c r="H82" s="624"/>
      <c r="I82" s="247"/>
      <c r="J82" s="247"/>
      <c r="K82" s="223"/>
      <c r="L82" s="223"/>
      <c r="M82" s="223"/>
      <c r="O82" s="229"/>
      <c r="P82" s="229"/>
      <c r="Q82" s="229"/>
      <c r="R82" s="229"/>
      <c r="S82" s="229"/>
      <c r="T82" s="229"/>
      <c r="U82" s="229"/>
      <c r="V82" s="229"/>
      <c r="W82" s="229"/>
      <c r="X82" s="229"/>
      <c r="Y82" s="229"/>
    </row>
    <row r="83" spans="1:29" x14ac:dyDescent="0.25">
      <c r="A83" s="170" t="s">
        <v>18</v>
      </c>
      <c r="B83" s="50">
        <f t="shared" si="14"/>
        <v>124</v>
      </c>
      <c r="C83" s="50">
        <v>107</v>
      </c>
      <c r="D83" s="15">
        <f t="shared" si="15"/>
        <v>0.86290322580645162</v>
      </c>
      <c r="E83" s="50">
        <v>17</v>
      </c>
      <c r="F83" s="26">
        <f t="shared" si="16"/>
        <v>0.13709677419354838</v>
      </c>
      <c r="G83" s="397"/>
      <c r="H83" s="624"/>
      <c r="I83" s="247"/>
      <c r="J83" s="247"/>
      <c r="K83" s="223"/>
      <c r="L83" s="223"/>
      <c r="M83" s="223"/>
      <c r="O83" s="229"/>
      <c r="P83" s="229"/>
      <c r="Q83" s="229"/>
      <c r="R83" s="229"/>
      <c r="S83" s="229"/>
      <c r="T83" s="229"/>
      <c r="U83" s="229"/>
      <c r="V83" s="229"/>
      <c r="W83" s="229"/>
      <c r="X83" s="229"/>
      <c r="Y83" s="229"/>
    </row>
    <row r="84" spans="1:29" x14ac:dyDescent="0.25">
      <c r="A84" s="170" t="s">
        <v>19</v>
      </c>
      <c r="B84" s="50">
        <f t="shared" si="14"/>
        <v>1</v>
      </c>
      <c r="C84" s="50">
        <v>1</v>
      </c>
      <c r="D84" s="15">
        <f t="shared" si="15"/>
        <v>1</v>
      </c>
      <c r="E84" s="50">
        <v>0</v>
      </c>
      <c r="F84" s="26">
        <f t="shared" si="16"/>
        <v>0</v>
      </c>
      <c r="G84" s="396" t="s">
        <v>33</v>
      </c>
      <c r="H84" s="624"/>
      <c r="I84" s="247"/>
      <c r="J84" s="247"/>
      <c r="K84" s="223"/>
      <c r="L84" s="223"/>
      <c r="M84" s="223"/>
      <c r="O84" s="229"/>
      <c r="P84" s="229"/>
      <c r="Q84" s="229"/>
      <c r="R84" s="229"/>
      <c r="S84" s="229"/>
      <c r="T84" s="229"/>
      <c r="U84" s="229"/>
      <c r="V84" s="229"/>
      <c r="W84" s="229"/>
      <c r="X84" s="229"/>
      <c r="Y84" s="229"/>
    </row>
    <row r="85" spans="1:29" ht="24.75" x14ac:dyDescent="0.25">
      <c r="A85" s="170" t="s">
        <v>20</v>
      </c>
      <c r="B85" s="50">
        <f t="shared" si="14"/>
        <v>87</v>
      </c>
      <c r="C85" s="50">
        <v>47</v>
      </c>
      <c r="D85" s="15">
        <f t="shared" si="15"/>
        <v>0.54022988505747127</v>
      </c>
      <c r="E85" s="50">
        <v>40</v>
      </c>
      <c r="F85" s="26">
        <f t="shared" si="16"/>
        <v>0.45977011494252873</v>
      </c>
      <c r="G85" s="396" t="s">
        <v>33</v>
      </c>
      <c r="H85" s="645" t="s">
        <v>54</v>
      </c>
      <c r="I85" s="247"/>
      <c r="J85" s="247"/>
      <c r="K85" s="223"/>
      <c r="L85" s="223"/>
      <c r="M85" s="223"/>
      <c r="O85" s="229"/>
      <c r="P85" s="229"/>
      <c r="Q85" s="229"/>
      <c r="R85" s="229"/>
      <c r="S85" s="229"/>
      <c r="T85" s="229"/>
      <c r="U85" s="229"/>
      <c r="V85" s="229"/>
      <c r="W85" s="229"/>
      <c r="X85" s="229"/>
      <c r="Y85" s="229"/>
    </row>
    <row r="86" spans="1:29" x14ac:dyDescent="0.25">
      <c r="A86" s="170" t="s">
        <v>83</v>
      </c>
      <c r="B86" s="50">
        <f t="shared" si="14"/>
        <v>163</v>
      </c>
      <c r="C86" s="50">
        <v>132</v>
      </c>
      <c r="D86" s="15">
        <f t="shared" si="15"/>
        <v>0.80981595092024539</v>
      </c>
      <c r="E86" s="50">
        <v>31</v>
      </c>
      <c r="F86" s="26">
        <f t="shared" si="16"/>
        <v>0.19018404907975461</v>
      </c>
      <c r="G86" s="397"/>
      <c r="H86" s="624"/>
      <c r="I86" s="247"/>
      <c r="J86" s="247"/>
      <c r="K86" s="223"/>
      <c r="L86" s="223"/>
      <c r="M86" s="223"/>
      <c r="O86" s="229"/>
      <c r="P86" s="229"/>
      <c r="Q86" s="229"/>
      <c r="R86" s="229"/>
      <c r="S86" s="229"/>
      <c r="T86" s="229"/>
      <c r="U86" s="229"/>
      <c r="V86" s="229"/>
      <c r="W86" s="229"/>
      <c r="X86" s="229"/>
      <c r="Y86" s="229"/>
    </row>
    <row r="87" spans="1:29" x14ac:dyDescent="0.25">
      <c r="A87" s="170" t="s">
        <v>22</v>
      </c>
      <c r="B87" s="50">
        <f t="shared" si="14"/>
        <v>251</v>
      </c>
      <c r="C87" s="50">
        <v>214</v>
      </c>
      <c r="D87" s="15">
        <f t="shared" si="15"/>
        <v>0.85258964143426297</v>
      </c>
      <c r="E87" s="50">
        <v>37</v>
      </c>
      <c r="F87" s="26">
        <f t="shared" si="16"/>
        <v>0.14741035856573706</v>
      </c>
      <c r="G87" s="397"/>
      <c r="H87" s="624"/>
      <c r="I87" s="247"/>
      <c r="J87" s="247"/>
      <c r="K87" s="223"/>
      <c r="L87" s="223"/>
      <c r="M87" s="223"/>
      <c r="O87" s="229"/>
      <c r="P87" s="229"/>
      <c r="Q87" s="229"/>
      <c r="R87" s="229"/>
      <c r="S87" s="229"/>
      <c r="T87" s="229"/>
      <c r="U87" s="229"/>
      <c r="V87" s="229"/>
      <c r="W87" s="229"/>
      <c r="X87" s="229"/>
      <c r="Y87" s="229"/>
    </row>
    <row r="88" spans="1:29" x14ac:dyDescent="0.25">
      <c r="A88" s="170" t="s">
        <v>84</v>
      </c>
      <c r="B88" s="50">
        <f t="shared" si="14"/>
        <v>176</v>
      </c>
      <c r="C88" s="50">
        <v>148</v>
      </c>
      <c r="D88" s="15">
        <f t="shared" si="15"/>
        <v>0.84090909090909094</v>
      </c>
      <c r="E88" s="50">
        <v>28</v>
      </c>
      <c r="F88" s="26">
        <f t="shared" si="16"/>
        <v>0.15909090909090909</v>
      </c>
      <c r="G88" s="397"/>
      <c r="H88" s="624"/>
      <c r="I88" s="247"/>
      <c r="J88" s="247"/>
      <c r="K88" s="223"/>
      <c r="L88" s="223"/>
      <c r="M88" s="223"/>
      <c r="O88" s="229"/>
      <c r="P88" s="229"/>
      <c r="Q88" s="229"/>
      <c r="R88" s="229"/>
      <c r="S88" s="229"/>
      <c r="T88" s="229"/>
      <c r="U88" s="229"/>
      <c r="V88" s="229"/>
      <c r="W88" s="229"/>
      <c r="X88" s="229"/>
      <c r="Y88" s="229"/>
    </row>
    <row r="89" spans="1:29" x14ac:dyDescent="0.25">
      <c r="A89" s="170" t="s">
        <v>85</v>
      </c>
      <c r="B89" s="50">
        <f t="shared" si="14"/>
        <v>91</v>
      </c>
      <c r="C89" s="50">
        <v>81</v>
      </c>
      <c r="D89" s="15">
        <f t="shared" si="15"/>
        <v>0.89010989010989006</v>
      </c>
      <c r="E89" s="50">
        <v>10</v>
      </c>
      <c r="F89" s="26">
        <f t="shared" si="16"/>
        <v>0.10989010989010989</v>
      </c>
      <c r="G89" s="397"/>
      <c r="H89" s="624"/>
      <c r="I89" s="247"/>
      <c r="J89" s="247"/>
      <c r="K89" s="223"/>
      <c r="L89" s="223"/>
      <c r="M89" s="223"/>
      <c r="O89" s="229"/>
      <c r="P89" s="229"/>
      <c r="Q89" s="229"/>
      <c r="R89" s="229"/>
      <c r="S89" s="229"/>
      <c r="T89" s="229"/>
      <c r="U89" s="229"/>
      <c r="V89" s="229"/>
      <c r="W89" s="229"/>
      <c r="X89" s="229"/>
      <c r="Y89" s="229"/>
    </row>
    <row r="90" spans="1:29" x14ac:dyDescent="0.25">
      <c r="A90" s="170" t="s">
        <v>86</v>
      </c>
      <c r="B90" s="50">
        <f t="shared" si="14"/>
        <v>124</v>
      </c>
      <c r="C90" s="50">
        <v>97</v>
      </c>
      <c r="D90" s="15">
        <f t="shared" si="15"/>
        <v>0.782258064516129</v>
      </c>
      <c r="E90" s="50">
        <v>27</v>
      </c>
      <c r="F90" s="26">
        <f t="shared" si="16"/>
        <v>0.21774193548387097</v>
      </c>
      <c r="G90" s="397"/>
      <c r="H90" s="624"/>
      <c r="I90" s="247"/>
      <c r="J90" s="247"/>
      <c r="K90" s="223"/>
      <c r="L90" s="223"/>
      <c r="M90" s="223"/>
      <c r="O90" s="229"/>
      <c r="P90" s="229"/>
      <c r="Q90" s="229"/>
      <c r="R90" s="229"/>
      <c r="S90" s="229"/>
      <c r="T90" s="229"/>
      <c r="U90" s="229"/>
      <c r="V90" s="229"/>
      <c r="W90" s="229"/>
      <c r="X90" s="229"/>
      <c r="Y90" s="229"/>
    </row>
    <row r="91" spans="1:29" x14ac:dyDescent="0.25">
      <c r="A91" s="170" t="s">
        <v>87</v>
      </c>
      <c r="B91" s="50">
        <f t="shared" si="14"/>
        <v>157</v>
      </c>
      <c r="C91" s="50">
        <v>127</v>
      </c>
      <c r="D91" s="15">
        <f t="shared" si="15"/>
        <v>0.80891719745222934</v>
      </c>
      <c r="E91" s="50">
        <v>30</v>
      </c>
      <c r="F91" s="26">
        <f t="shared" si="16"/>
        <v>0.19108280254777071</v>
      </c>
      <c r="G91" s="396" t="s">
        <v>33</v>
      </c>
      <c r="H91" s="624"/>
      <c r="I91" s="247"/>
      <c r="J91" s="247"/>
      <c r="K91" s="223"/>
      <c r="L91" s="223"/>
      <c r="M91" s="223"/>
      <c r="O91" s="229"/>
      <c r="P91" s="229"/>
      <c r="Q91" s="229"/>
      <c r="R91" s="229"/>
      <c r="S91" s="229"/>
      <c r="T91" s="229"/>
      <c r="U91" s="229"/>
      <c r="V91" s="229"/>
      <c r="W91" s="229"/>
      <c r="X91" s="229"/>
      <c r="Y91" s="229"/>
    </row>
    <row r="92" spans="1:29" x14ac:dyDescent="0.25">
      <c r="A92" s="170" t="s">
        <v>27</v>
      </c>
      <c r="B92" s="50">
        <f t="shared" si="14"/>
        <v>14</v>
      </c>
      <c r="C92" s="50">
        <v>13</v>
      </c>
      <c r="D92" s="15">
        <f t="shared" si="15"/>
        <v>0.9285714285714286</v>
      </c>
      <c r="E92" s="50">
        <v>1</v>
      </c>
      <c r="F92" s="26">
        <f t="shared" si="16"/>
        <v>7.1428571428571425E-2</v>
      </c>
      <c r="G92" s="396" t="s">
        <v>33</v>
      </c>
      <c r="H92" s="624"/>
      <c r="I92" s="247"/>
      <c r="J92" s="247"/>
      <c r="K92" s="223"/>
      <c r="L92" s="223"/>
      <c r="M92" s="223"/>
      <c r="O92" s="229"/>
      <c r="P92" s="229"/>
      <c r="Q92" s="229"/>
      <c r="R92" s="229"/>
      <c r="S92" s="229"/>
      <c r="T92" s="229"/>
      <c r="U92" s="229"/>
      <c r="V92" s="229"/>
      <c r="W92" s="229"/>
      <c r="X92" s="229"/>
      <c r="Y92" s="229"/>
    </row>
    <row r="93" spans="1:29" x14ac:dyDescent="0.25">
      <c r="A93" s="566" t="s">
        <v>28</v>
      </c>
      <c r="B93" s="2">
        <f>SUM(B80:B92)</f>
        <v>1586</v>
      </c>
      <c r="C93" s="2">
        <f>SUM(C80:C92)</f>
        <v>1307</v>
      </c>
      <c r="D93" s="14">
        <f t="shared" ref="D93:D94" si="17">C93/$B93</f>
        <v>0.82408575031525855</v>
      </c>
      <c r="E93" s="2">
        <f>SUM(E80:E92)</f>
        <v>279</v>
      </c>
      <c r="F93" s="14">
        <f>E93/$B93</f>
        <v>0.17591424968474148</v>
      </c>
      <c r="G93" s="397"/>
      <c r="H93" s="624"/>
      <c r="I93" s="247"/>
      <c r="J93" s="247"/>
      <c r="K93" s="223"/>
      <c r="L93" s="223"/>
      <c r="M93" s="223"/>
      <c r="O93" s="229"/>
      <c r="P93" s="229"/>
      <c r="Q93" s="229"/>
      <c r="R93" s="229"/>
      <c r="S93" s="229"/>
      <c r="T93" s="229"/>
      <c r="U93" s="229"/>
      <c r="V93" s="229"/>
      <c r="W93" s="229"/>
      <c r="X93" s="229"/>
      <c r="Y93" s="229"/>
    </row>
    <row r="94" spans="1:29" x14ac:dyDescent="0.25">
      <c r="A94" s="169" t="s">
        <v>35</v>
      </c>
      <c r="B94" s="51">
        <f>SUM(B93-B84-B85-B91-B92)</f>
        <v>1327</v>
      </c>
      <c r="C94" s="51">
        <f>SUM(C93-C84-C85-C91-C92)</f>
        <v>1119</v>
      </c>
      <c r="D94" s="21">
        <f t="shared" si="17"/>
        <v>0.84325546345139413</v>
      </c>
      <c r="E94" s="51">
        <f>SUM(E93-E84-E85-E91-E92)</f>
        <v>208</v>
      </c>
      <c r="F94" s="30">
        <f>E94/$B94</f>
        <v>0.15674453654860587</v>
      </c>
      <c r="G94" s="398"/>
      <c r="H94" s="643"/>
      <c r="I94" s="340"/>
      <c r="J94" s="340"/>
      <c r="K94" s="223"/>
      <c r="L94" s="223"/>
      <c r="M94" s="223"/>
      <c r="O94" s="229"/>
      <c r="P94" s="229"/>
      <c r="Q94" s="229"/>
      <c r="R94" s="229"/>
      <c r="S94" s="229"/>
      <c r="T94" s="229"/>
      <c r="U94" s="229"/>
      <c r="V94" s="229"/>
      <c r="W94" s="229"/>
      <c r="X94" s="229"/>
      <c r="Y94" s="229"/>
    </row>
    <row r="95" spans="1:29" s="223" customFormat="1" ht="30" customHeight="1" x14ac:dyDescent="0.25">
      <c r="A95" s="734" t="s">
        <v>547</v>
      </c>
      <c r="B95" s="734"/>
      <c r="C95" s="734"/>
      <c r="D95" s="734"/>
      <c r="E95" s="734"/>
      <c r="F95" s="734"/>
      <c r="G95" s="734"/>
      <c r="H95" s="734"/>
      <c r="I95" s="565"/>
      <c r="K95" s="230"/>
      <c r="M95" s="567"/>
      <c r="N95" s="230"/>
      <c r="O95" s="229"/>
      <c r="P95" s="229"/>
      <c r="Q95" s="229"/>
      <c r="R95" s="229"/>
      <c r="S95" s="229"/>
      <c r="T95" s="229"/>
      <c r="U95" s="229"/>
      <c r="V95" s="229"/>
      <c r="W95" s="229"/>
      <c r="X95" s="229"/>
      <c r="Y95" s="229"/>
      <c r="Z95" s="229"/>
      <c r="AA95" s="229"/>
      <c r="AB95" s="229"/>
      <c r="AC95" s="229"/>
    </row>
    <row r="96" spans="1:29" s="223" customFormat="1" ht="40.5" customHeight="1" x14ac:dyDescent="0.25">
      <c r="A96" s="732" t="s">
        <v>91</v>
      </c>
      <c r="B96" s="732"/>
      <c r="C96" s="732"/>
      <c r="D96" s="732"/>
      <c r="E96" s="732"/>
      <c r="F96" s="732"/>
      <c r="G96" s="732"/>
      <c r="H96" s="732"/>
      <c r="I96" s="565"/>
      <c r="M96" s="248"/>
      <c r="O96" s="229"/>
      <c r="P96" s="229"/>
      <c r="Q96" s="229"/>
      <c r="R96" s="229"/>
      <c r="S96" s="229"/>
      <c r="T96" s="229"/>
      <c r="U96" s="229"/>
      <c r="V96" s="229"/>
      <c r="W96" s="229"/>
      <c r="X96" s="229"/>
      <c r="Y96" s="229"/>
      <c r="Z96" s="229"/>
      <c r="AA96" s="229"/>
      <c r="AB96" s="229"/>
      <c r="AC96" s="229"/>
    </row>
    <row r="97" spans="1:29" s="223" customFormat="1" x14ac:dyDescent="0.25">
      <c r="A97" s="494" t="s">
        <v>52</v>
      </c>
      <c r="I97" s="565"/>
      <c r="M97" s="248"/>
      <c r="O97" s="229"/>
      <c r="P97" s="229"/>
      <c r="Q97" s="229"/>
      <c r="R97" s="229"/>
      <c r="S97" s="229"/>
      <c r="T97" s="229"/>
      <c r="U97" s="229"/>
      <c r="V97" s="229"/>
      <c r="W97" s="229"/>
      <c r="X97" s="229"/>
      <c r="Y97" s="229"/>
      <c r="Z97" s="229"/>
      <c r="AA97" s="229"/>
      <c r="AB97" s="229"/>
      <c r="AC97" s="229"/>
    </row>
    <row r="98" spans="1:29" s="223" customFormat="1" x14ac:dyDescent="0.25">
      <c r="A98" s="247"/>
      <c r="B98" s="247"/>
      <c r="C98" s="247"/>
      <c r="D98" s="247"/>
      <c r="E98" s="247"/>
      <c r="F98" s="247"/>
      <c r="G98" s="247"/>
      <c r="H98" s="247"/>
      <c r="I98" s="247"/>
      <c r="J98" s="247"/>
      <c r="M98" s="248"/>
      <c r="O98" s="229"/>
      <c r="P98" s="229"/>
      <c r="Q98" s="229"/>
      <c r="R98" s="229"/>
      <c r="S98" s="229"/>
      <c r="T98" s="229"/>
      <c r="U98" s="229"/>
      <c r="V98" s="229"/>
      <c r="W98" s="229"/>
      <c r="X98" s="229"/>
      <c r="Y98" s="229"/>
      <c r="Z98" s="229"/>
      <c r="AA98" s="229"/>
      <c r="AB98" s="229"/>
      <c r="AC98" s="229"/>
    </row>
    <row r="99" spans="1:29" s="223" customFormat="1" x14ac:dyDescent="0.25">
      <c r="A99" s="247"/>
      <c r="B99" s="247"/>
      <c r="C99" s="247"/>
      <c r="D99" s="247"/>
      <c r="E99" s="247"/>
      <c r="F99" s="247"/>
      <c r="G99" s="247"/>
      <c r="H99" s="247"/>
      <c r="I99" s="247"/>
      <c r="J99" s="247"/>
      <c r="M99" s="248"/>
      <c r="O99" s="229"/>
      <c r="P99" s="229"/>
      <c r="Q99" s="229"/>
      <c r="R99" s="229"/>
      <c r="S99" s="229"/>
      <c r="T99" s="229"/>
      <c r="U99" s="229"/>
      <c r="V99" s="229"/>
      <c r="W99" s="229"/>
      <c r="X99" s="229"/>
      <c r="Y99" s="229"/>
      <c r="Z99" s="229"/>
      <c r="AA99" s="229"/>
      <c r="AB99" s="229"/>
      <c r="AC99" s="229"/>
    </row>
    <row r="100" spans="1:29" s="223" customFormat="1" x14ac:dyDescent="0.25">
      <c r="A100" s="247"/>
      <c r="B100" s="247"/>
      <c r="C100" s="247"/>
      <c r="D100" s="247"/>
      <c r="E100" s="247"/>
      <c r="F100" s="247"/>
      <c r="G100" s="247"/>
      <c r="H100" s="247"/>
      <c r="I100" s="247"/>
      <c r="J100" s="247"/>
      <c r="M100" s="248"/>
      <c r="O100" s="229"/>
      <c r="P100" s="229"/>
      <c r="Q100" s="229"/>
      <c r="R100" s="229"/>
      <c r="S100" s="229"/>
      <c r="T100" s="229"/>
      <c r="U100" s="229"/>
      <c r="V100" s="229"/>
      <c r="W100" s="229"/>
      <c r="X100" s="229"/>
      <c r="Y100" s="229"/>
      <c r="Z100" s="229"/>
      <c r="AA100" s="229"/>
      <c r="AB100" s="229"/>
      <c r="AC100" s="229"/>
    </row>
    <row r="101" spans="1:29" s="223" customFormat="1" x14ac:dyDescent="0.25">
      <c r="A101" s="247"/>
      <c r="B101" s="247"/>
      <c r="C101" s="247"/>
      <c r="D101" s="247"/>
      <c r="E101" s="247"/>
      <c r="F101" s="247"/>
      <c r="G101" s="247"/>
      <c r="H101" s="247"/>
      <c r="I101" s="247"/>
      <c r="J101" s="247"/>
      <c r="M101" s="248"/>
      <c r="O101" s="229"/>
      <c r="P101" s="229"/>
      <c r="Q101" s="229"/>
      <c r="R101" s="229"/>
      <c r="S101" s="229"/>
      <c r="T101" s="229"/>
      <c r="U101" s="229"/>
      <c r="V101" s="229"/>
      <c r="W101" s="229"/>
      <c r="X101" s="229"/>
      <c r="Y101" s="229"/>
      <c r="Z101" s="229"/>
      <c r="AA101" s="229"/>
      <c r="AB101" s="229"/>
      <c r="AC101" s="229"/>
    </row>
    <row r="102" spans="1:29" s="223" customFormat="1" x14ac:dyDescent="0.25">
      <c r="A102" s="247"/>
      <c r="B102" s="247"/>
      <c r="C102" s="247"/>
      <c r="D102" s="247"/>
      <c r="E102" s="247"/>
      <c r="F102" s="247"/>
      <c r="G102" s="247"/>
      <c r="H102" s="247"/>
      <c r="I102" s="247"/>
      <c r="J102" s="247"/>
      <c r="M102" s="248"/>
      <c r="O102" s="229"/>
      <c r="P102" s="229"/>
      <c r="Q102" s="229"/>
      <c r="R102" s="229"/>
      <c r="S102" s="229"/>
      <c r="T102" s="229"/>
      <c r="U102" s="229"/>
      <c r="V102" s="229"/>
      <c r="W102" s="229"/>
      <c r="X102" s="229"/>
      <c r="Y102" s="229"/>
      <c r="Z102" s="229"/>
      <c r="AA102" s="229"/>
      <c r="AB102" s="229"/>
      <c r="AC102" s="229"/>
    </row>
    <row r="103" spans="1:29" s="223" customFormat="1" x14ac:dyDescent="0.25">
      <c r="A103" s="247"/>
      <c r="B103" s="247"/>
      <c r="C103" s="247"/>
      <c r="D103" s="247"/>
      <c r="E103" s="247"/>
      <c r="F103" s="247"/>
      <c r="G103" s="247"/>
      <c r="H103" s="247"/>
      <c r="I103" s="247"/>
      <c r="J103" s="247"/>
      <c r="M103" s="248"/>
      <c r="O103" s="229"/>
      <c r="P103" s="229"/>
      <c r="Q103" s="229"/>
      <c r="R103" s="229"/>
      <c r="S103" s="229"/>
      <c r="T103" s="229"/>
      <c r="U103" s="229"/>
      <c r="V103" s="229"/>
      <c r="W103" s="229"/>
      <c r="X103" s="229"/>
      <c r="Y103" s="229"/>
      <c r="Z103" s="229"/>
      <c r="AA103" s="229"/>
      <c r="AB103" s="229"/>
      <c r="AC103" s="229"/>
    </row>
    <row r="104" spans="1:29" s="223" customFormat="1" x14ac:dyDescent="0.25">
      <c r="A104" s="247"/>
      <c r="B104" s="247"/>
      <c r="C104" s="247"/>
      <c r="D104" s="247"/>
      <c r="E104" s="247"/>
      <c r="F104" s="247"/>
      <c r="G104" s="247"/>
      <c r="H104" s="247"/>
      <c r="I104" s="247"/>
      <c r="J104" s="247"/>
      <c r="M104" s="248"/>
      <c r="O104" s="229"/>
      <c r="P104" s="229"/>
      <c r="Q104" s="229"/>
      <c r="R104" s="229"/>
      <c r="S104" s="229"/>
      <c r="T104" s="229"/>
      <c r="U104" s="229"/>
      <c r="V104" s="229"/>
      <c r="W104" s="229"/>
      <c r="X104" s="229"/>
      <c r="Y104" s="229"/>
      <c r="Z104" s="229"/>
      <c r="AA104" s="229"/>
      <c r="AB104" s="229"/>
      <c r="AC104" s="229"/>
    </row>
    <row r="105" spans="1:29" s="223" customFormat="1" x14ac:dyDescent="0.25">
      <c r="A105" s="247"/>
      <c r="B105" s="247"/>
      <c r="C105" s="247"/>
      <c r="D105" s="247"/>
      <c r="E105" s="247"/>
      <c r="F105" s="247"/>
      <c r="G105" s="247"/>
      <c r="H105" s="247"/>
      <c r="I105" s="247"/>
      <c r="J105" s="247"/>
      <c r="M105" s="248"/>
      <c r="O105" s="229"/>
      <c r="P105" s="229"/>
      <c r="Q105" s="229"/>
      <c r="R105" s="229"/>
      <c r="S105" s="229"/>
      <c r="T105" s="229"/>
      <c r="U105" s="229"/>
      <c r="V105" s="229"/>
      <c r="W105" s="229"/>
      <c r="X105" s="229"/>
      <c r="Y105" s="229"/>
      <c r="Z105" s="229"/>
      <c r="AA105" s="229"/>
      <c r="AB105" s="229"/>
      <c r="AC105" s="229"/>
    </row>
    <row r="106" spans="1:29" s="223" customFormat="1" x14ac:dyDescent="0.25">
      <c r="A106" s="247"/>
      <c r="B106" s="247"/>
      <c r="C106" s="247"/>
      <c r="D106" s="247"/>
      <c r="E106" s="247"/>
      <c r="F106" s="247"/>
      <c r="G106" s="247"/>
      <c r="H106" s="247"/>
      <c r="I106" s="247"/>
      <c r="J106" s="247"/>
      <c r="M106" s="248"/>
      <c r="O106" s="229"/>
      <c r="P106" s="229"/>
      <c r="Q106" s="229"/>
      <c r="R106" s="229"/>
      <c r="S106" s="229"/>
      <c r="T106" s="229"/>
      <c r="U106" s="229"/>
      <c r="V106" s="229"/>
      <c r="W106" s="229"/>
      <c r="X106" s="229"/>
      <c r="Y106" s="229"/>
      <c r="Z106" s="229"/>
      <c r="AA106" s="229"/>
      <c r="AB106" s="229"/>
      <c r="AC106" s="229"/>
    </row>
    <row r="107" spans="1:29" s="223" customFormat="1" x14ac:dyDescent="0.25">
      <c r="A107" s="247"/>
      <c r="B107" s="247"/>
      <c r="C107" s="247"/>
      <c r="D107" s="247"/>
      <c r="E107" s="247"/>
      <c r="F107" s="247"/>
      <c r="G107" s="247"/>
      <c r="H107" s="247"/>
      <c r="I107" s="247"/>
      <c r="J107" s="247"/>
      <c r="M107" s="248"/>
      <c r="O107" s="229"/>
      <c r="P107" s="229"/>
      <c r="Q107" s="229"/>
      <c r="R107" s="229"/>
      <c r="S107" s="229"/>
      <c r="T107" s="229"/>
      <c r="U107" s="229"/>
      <c r="V107" s="229"/>
      <c r="W107" s="229"/>
      <c r="X107" s="229"/>
      <c r="Y107" s="229"/>
      <c r="Z107" s="229"/>
      <c r="AA107" s="229"/>
      <c r="AB107" s="229"/>
      <c r="AC107" s="229"/>
    </row>
    <row r="108" spans="1:29" s="223" customFormat="1" x14ac:dyDescent="0.25">
      <c r="A108" s="247"/>
      <c r="B108" s="247"/>
      <c r="C108" s="247"/>
      <c r="D108" s="247"/>
      <c r="E108" s="247"/>
      <c r="F108" s="247"/>
      <c r="G108" s="247"/>
      <c r="H108" s="247"/>
      <c r="I108" s="247"/>
      <c r="J108" s="247"/>
      <c r="M108" s="248"/>
      <c r="O108" s="229"/>
      <c r="P108" s="229"/>
      <c r="Q108" s="229"/>
      <c r="R108" s="229"/>
      <c r="S108" s="229"/>
      <c r="T108" s="229"/>
      <c r="U108" s="229"/>
      <c r="V108" s="229"/>
      <c r="W108" s="229"/>
      <c r="X108" s="229"/>
      <c r="Y108" s="229"/>
      <c r="Z108" s="229"/>
      <c r="AA108" s="229"/>
      <c r="AB108" s="229"/>
      <c r="AC108" s="229"/>
    </row>
    <row r="109" spans="1:29" s="223" customFormat="1" x14ac:dyDescent="0.25">
      <c r="A109" s="247"/>
      <c r="B109" s="247"/>
      <c r="C109" s="247"/>
      <c r="D109" s="247"/>
      <c r="E109" s="247"/>
      <c r="F109" s="247"/>
      <c r="G109" s="247"/>
      <c r="H109" s="247"/>
      <c r="I109" s="247"/>
      <c r="J109" s="247"/>
      <c r="M109" s="248"/>
      <c r="O109" s="229"/>
      <c r="P109" s="229"/>
      <c r="Q109" s="229"/>
      <c r="R109" s="229"/>
      <c r="S109" s="229"/>
      <c r="T109" s="229"/>
      <c r="U109" s="229"/>
      <c r="V109" s="229"/>
      <c r="W109" s="229"/>
      <c r="X109" s="229"/>
      <c r="Y109" s="229"/>
      <c r="Z109" s="229"/>
      <c r="AA109" s="229"/>
      <c r="AB109" s="229"/>
      <c r="AC109" s="229"/>
    </row>
    <row r="110" spans="1:29" s="223" customFormat="1" x14ac:dyDescent="0.25">
      <c r="A110" s="247"/>
      <c r="B110" s="247"/>
      <c r="C110" s="247"/>
      <c r="D110" s="247"/>
      <c r="E110" s="247"/>
      <c r="F110" s="247"/>
      <c r="G110" s="247"/>
      <c r="H110" s="247"/>
      <c r="I110" s="247"/>
      <c r="J110" s="247"/>
      <c r="M110" s="248"/>
      <c r="O110" s="229"/>
      <c r="P110" s="229"/>
      <c r="Q110" s="229"/>
      <c r="R110" s="229"/>
      <c r="S110" s="229"/>
      <c r="T110" s="229"/>
      <c r="U110" s="229"/>
      <c r="V110" s="229"/>
      <c r="W110" s="229"/>
      <c r="X110" s="229"/>
      <c r="Y110" s="229"/>
      <c r="Z110" s="229"/>
      <c r="AA110" s="229"/>
      <c r="AB110" s="229"/>
      <c r="AC110" s="229"/>
    </row>
    <row r="111" spans="1:29" s="223" customFormat="1" x14ac:dyDescent="0.25">
      <c r="I111" s="565"/>
      <c r="M111" s="248"/>
      <c r="O111" s="229"/>
      <c r="P111" s="229"/>
      <c r="Q111" s="229"/>
      <c r="R111" s="229"/>
      <c r="S111" s="229"/>
      <c r="T111" s="229"/>
      <c r="U111" s="229"/>
      <c r="V111" s="229"/>
      <c r="W111" s="229"/>
      <c r="X111" s="229"/>
      <c r="Y111" s="229"/>
      <c r="Z111" s="229"/>
      <c r="AA111" s="229"/>
      <c r="AB111" s="229"/>
      <c r="AC111" s="229"/>
    </row>
    <row r="112" spans="1:29" s="223" customFormat="1" x14ac:dyDescent="0.25">
      <c r="I112" s="565"/>
      <c r="M112" s="248"/>
      <c r="O112" s="229"/>
      <c r="P112" s="229"/>
      <c r="Q112" s="229"/>
      <c r="R112" s="229"/>
      <c r="S112" s="229"/>
      <c r="T112" s="229"/>
      <c r="U112" s="229"/>
      <c r="V112" s="229"/>
      <c r="W112" s="229"/>
      <c r="X112" s="229"/>
      <c r="Y112" s="229"/>
      <c r="Z112" s="229"/>
      <c r="AA112" s="229"/>
      <c r="AB112" s="229"/>
      <c r="AC112" s="229"/>
    </row>
    <row r="113" spans="9:29" s="223" customFormat="1" x14ac:dyDescent="0.25">
      <c r="I113" s="565"/>
      <c r="M113" s="248"/>
      <c r="O113" s="229"/>
      <c r="P113" s="229"/>
      <c r="Q113" s="229"/>
      <c r="R113" s="229"/>
      <c r="S113" s="229"/>
      <c r="T113" s="229"/>
      <c r="U113" s="229"/>
      <c r="V113" s="229"/>
      <c r="W113" s="229"/>
      <c r="X113" s="229"/>
      <c r="Y113" s="229"/>
      <c r="Z113" s="229"/>
      <c r="AA113" s="229"/>
      <c r="AB113" s="229"/>
      <c r="AC113" s="229"/>
    </row>
    <row r="114" spans="9:29" s="223" customFormat="1" x14ac:dyDescent="0.25">
      <c r="I114" s="565"/>
      <c r="M114" s="248"/>
      <c r="O114" s="229"/>
      <c r="P114" s="229"/>
      <c r="Q114" s="229"/>
      <c r="R114" s="229"/>
      <c r="S114" s="229"/>
      <c r="T114" s="229"/>
      <c r="U114" s="229"/>
      <c r="V114" s="229"/>
      <c r="W114" s="229"/>
      <c r="X114" s="229"/>
      <c r="Y114" s="229"/>
      <c r="Z114" s="229"/>
      <c r="AA114" s="229"/>
      <c r="AB114" s="229"/>
      <c r="AC114" s="229"/>
    </row>
    <row r="115" spans="9:29" s="223" customFormat="1" x14ac:dyDescent="0.25">
      <c r="I115" s="565"/>
      <c r="M115" s="248"/>
      <c r="O115" s="229"/>
      <c r="P115" s="229"/>
      <c r="Q115" s="229"/>
      <c r="R115" s="229"/>
      <c r="S115" s="229"/>
      <c r="T115" s="229"/>
      <c r="U115" s="229"/>
      <c r="V115" s="229"/>
      <c r="W115" s="229"/>
      <c r="X115" s="229"/>
      <c r="Y115" s="229"/>
      <c r="Z115" s="229"/>
      <c r="AA115" s="229"/>
      <c r="AB115" s="229"/>
      <c r="AC115" s="229"/>
    </row>
    <row r="116" spans="9:29" s="223" customFormat="1" x14ac:dyDescent="0.25">
      <c r="I116" s="565"/>
      <c r="M116" s="248"/>
      <c r="O116" s="229"/>
      <c r="P116" s="229"/>
      <c r="Q116" s="229"/>
      <c r="R116" s="229"/>
      <c r="S116" s="229"/>
      <c r="T116" s="229"/>
      <c r="U116" s="229"/>
      <c r="V116" s="229"/>
      <c r="W116" s="229"/>
      <c r="X116" s="229"/>
      <c r="Y116" s="229"/>
      <c r="Z116" s="229"/>
      <c r="AA116" s="229"/>
      <c r="AB116" s="229"/>
      <c r="AC116" s="229"/>
    </row>
    <row r="117" spans="9:29" s="223" customFormat="1" x14ac:dyDescent="0.25">
      <c r="I117" s="565"/>
      <c r="M117" s="248"/>
      <c r="O117" s="229"/>
      <c r="P117" s="229"/>
      <c r="Q117" s="229"/>
      <c r="R117" s="229"/>
      <c r="S117" s="229"/>
      <c r="T117" s="229"/>
      <c r="U117" s="229"/>
      <c r="V117" s="229"/>
      <c r="W117" s="229"/>
      <c r="X117" s="229"/>
      <c r="Y117" s="229"/>
      <c r="Z117" s="229"/>
      <c r="AA117" s="229"/>
      <c r="AB117" s="229"/>
      <c r="AC117" s="229"/>
    </row>
    <row r="118" spans="9:29" s="223" customFormat="1" x14ac:dyDescent="0.25">
      <c r="I118" s="565"/>
      <c r="M118" s="248"/>
      <c r="O118" s="229"/>
      <c r="P118" s="229"/>
      <c r="Q118" s="229"/>
      <c r="R118" s="229"/>
      <c r="S118" s="229"/>
      <c r="T118" s="229"/>
      <c r="U118" s="229"/>
      <c r="V118" s="229"/>
      <c r="W118" s="229"/>
      <c r="X118" s="229"/>
      <c r="Y118" s="229"/>
      <c r="Z118" s="229"/>
      <c r="AA118" s="229"/>
      <c r="AB118" s="229"/>
      <c r="AC118" s="229"/>
    </row>
    <row r="119" spans="9:29" s="4" customFormat="1" x14ac:dyDescent="0.25">
      <c r="I119" s="24"/>
      <c r="M119" s="70"/>
      <c r="N119" s="223"/>
      <c r="O119" s="651"/>
      <c r="P119" s="651"/>
      <c r="Q119" s="651"/>
      <c r="R119" s="651"/>
      <c r="S119" s="651"/>
      <c r="T119" s="651"/>
      <c r="U119" s="651"/>
      <c r="V119" s="651"/>
      <c r="W119" s="651"/>
      <c r="X119" s="651"/>
      <c r="Y119" s="651"/>
      <c r="Z119" s="651"/>
      <c r="AA119" s="651"/>
      <c r="AB119" s="651"/>
      <c r="AC119" s="651"/>
    </row>
  </sheetData>
  <mergeCells count="35">
    <mergeCell ref="A72:H72"/>
    <mergeCell ref="A75:H75"/>
    <mergeCell ref="J5:K6"/>
    <mergeCell ref="G29:G31"/>
    <mergeCell ref="L5:L7"/>
    <mergeCell ref="M5:M7"/>
    <mergeCell ref="A53:A55"/>
    <mergeCell ref="B53:B55"/>
    <mergeCell ref="C53:D54"/>
    <mergeCell ref="E53:F54"/>
    <mergeCell ref="G53:G55"/>
    <mergeCell ref="H53:H55"/>
    <mergeCell ref="H29:H31"/>
    <mergeCell ref="A5:A7"/>
    <mergeCell ref="C5:D6"/>
    <mergeCell ref="E5:F6"/>
    <mergeCell ref="G5:H6"/>
    <mergeCell ref="E29:F30"/>
    <mergeCell ref="A29:A31"/>
    <mergeCell ref="A3:M3"/>
    <mergeCell ref="A95:H95"/>
    <mergeCell ref="A96:H96"/>
    <mergeCell ref="A27:I27"/>
    <mergeCell ref="A47:H47"/>
    <mergeCell ref="A48:H48"/>
    <mergeCell ref="A51:H51"/>
    <mergeCell ref="A71:H71"/>
    <mergeCell ref="B29:B31"/>
    <mergeCell ref="C29:D30"/>
    <mergeCell ref="H77:H79"/>
    <mergeCell ref="A77:A79"/>
    <mergeCell ref="B77:B79"/>
    <mergeCell ref="C77:D78"/>
    <mergeCell ref="E77:F78"/>
    <mergeCell ref="G77:G79"/>
  </mergeCells>
  <hyperlinks>
    <hyperlink ref="A1" location="TOC!A1" display="TOC"/>
  </hyperlinks>
  <pageMargins left="0.70866141732283472" right="0.70866141732283472" top="0.74803149606299213" bottom="0.74803149606299213" header="0.31496062992125984" footer="0.31496062992125984"/>
  <pageSetup paperSize="9" scale="81" orientation="landscape" r:id="rId1"/>
  <headerFooter>
    <oddHeader>&amp;C&amp;F</oddHeader>
    <oddFooter>&amp;C&amp;A
Page &amp;P of &amp;N</oddFooter>
  </headerFooter>
  <rowBreaks count="3" manualBreakCount="3">
    <brk id="26" max="12" man="1"/>
    <brk id="50" max="12" man="1"/>
    <brk id="74" max="12"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103"/>
  <sheetViews>
    <sheetView zoomScale="130" zoomScaleNormal="130" zoomScaleSheetLayoutView="130" workbookViewId="0"/>
  </sheetViews>
  <sheetFormatPr defaultRowHeight="15" x14ac:dyDescent="0.25"/>
  <cols>
    <col min="1" max="2" width="15.7109375" customWidth="1"/>
    <col min="3" max="8" width="10.7109375" customWidth="1"/>
    <col min="9" max="9" width="10.7109375" style="23" customWidth="1"/>
    <col min="10" max="11" width="10.7109375" customWidth="1"/>
  </cols>
  <sheetData>
    <row r="1" spans="1:31" s="223" customFormat="1" x14ac:dyDescent="0.25">
      <c r="A1" s="222" t="s">
        <v>74</v>
      </c>
    </row>
    <row r="2" spans="1:31" s="223" customFormat="1" x14ac:dyDescent="0.25"/>
    <row r="3" spans="1:31" s="223" customFormat="1" x14ac:dyDescent="0.25">
      <c r="A3" s="465" t="s">
        <v>600</v>
      </c>
      <c r="B3" s="465"/>
      <c r="C3" s="465"/>
      <c r="D3" s="465"/>
      <c r="E3" s="465"/>
      <c r="F3" s="465"/>
      <c r="G3" s="465"/>
      <c r="H3" s="465"/>
      <c r="I3" s="465"/>
    </row>
    <row r="4" spans="1:31" s="223" customFormat="1" x14ac:dyDescent="0.25">
      <c r="A4" s="465"/>
      <c r="B4" s="465"/>
      <c r="C4" s="465"/>
      <c r="D4" s="465"/>
      <c r="E4" s="465"/>
      <c r="F4" s="465"/>
      <c r="G4" s="465"/>
      <c r="H4" s="465"/>
      <c r="I4" s="465"/>
    </row>
    <row r="5" spans="1:31" ht="15" customHeight="1" x14ac:dyDescent="0.25">
      <c r="A5" s="691" t="s">
        <v>88</v>
      </c>
      <c r="B5" s="406" t="s">
        <v>1</v>
      </c>
      <c r="C5" s="694" t="s">
        <v>509</v>
      </c>
      <c r="D5" s="694"/>
      <c r="E5" s="694" t="s">
        <v>101</v>
      </c>
      <c r="F5" s="694"/>
      <c r="G5" s="694" t="s">
        <v>100</v>
      </c>
      <c r="H5" s="694"/>
      <c r="I5" s="407" t="s">
        <v>5</v>
      </c>
      <c r="J5" s="694" t="s">
        <v>7</v>
      </c>
      <c r="K5" s="721"/>
      <c r="L5" s="223"/>
      <c r="M5" s="223"/>
      <c r="N5" s="223"/>
      <c r="O5" s="223"/>
      <c r="P5" s="223"/>
      <c r="Q5" s="223"/>
      <c r="R5" s="223"/>
      <c r="S5" s="223"/>
      <c r="T5" s="223"/>
      <c r="U5" s="223"/>
      <c r="V5" s="223"/>
      <c r="W5" s="223"/>
      <c r="X5" s="223"/>
      <c r="Y5" s="223"/>
      <c r="Z5" s="223"/>
      <c r="AA5" s="223"/>
      <c r="AB5" s="223"/>
      <c r="AC5" s="223"/>
      <c r="AD5" s="223"/>
      <c r="AE5" s="223"/>
    </row>
    <row r="6" spans="1:31" x14ac:dyDescent="0.25">
      <c r="A6" s="692"/>
      <c r="B6" s="409" t="s">
        <v>34</v>
      </c>
      <c r="C6" s="695"/>
      <c r="D6" s="695"/>
      <c r="E6" s="695"/>
      <c r="F6" s="695"/>
      <c r="G6" s="695"/>
      <c r="H6" s="695"/>
      <c r="I6" s="408" t="s">
        <v>6</v>
      </c>
      <c r="J6" s="695"/>
      <c r="K6" s="722"/>
      <c r="L6" s="223"/>
      <c r="M6" s="223"/>
      <c r="N6" s="223"/>
      <c r="O6" s="223"/>
      <c r="P6" s="223"/>
      <c r="Q6" s="223"/>
      <c r="R6" s="223"/>
      <c r="S6" s="223"/>
      <c r="T6" s="223"/>
      <c r="U6" s="223"/>
      <c r="V6" s="223"/>
      <c r="W6" s="223"/>
      <c r="X6" s="223"/>
      <c r="Y6" s="223"/>
      <c r="Z6" s="223"/>
      <c r="AA6" s="223"/>
      <c r="AB6" s="223"/>
      <c r="AC6" s="223"/>
      <c r="AD6" s="223"/>
      <c r="AE6" s="223"/>
    </row>
    <row r="7" spans="1:31" ht="18" customHeight="1" x14ac:dyDescent="0.25">
      <c r="A7" s="693"/>
      <c r="B7" s="7" t="s">
        <v>8</v>
      </c>
      <c r="C7" s="7" t="s">
        <v>9</v>
      </c>
      <c r="D7" s="7" t="s">
        <v>10</v>
      </c>
      <c r="E7" s="8" t="s">
        <v>9</v>
      </c>
      <c r="F7" s="8" t="s">
        <v>10</v>
      </c>
      <c r="G7" s="8" t="s">
        <v>9</v>
      </c>
      <c r="H7" s="8" t="s">
        <v>10</v>
      </c>
      <c r="I7" s="8" t="s">
        <v>10</v>
      </c>
      <c r="J7" s="8" t="s">
        <v>9</v>
      </c>
      <c r="K7" s="261" t="s">
        <v>10</v>
      </c>
      <c r="L7" s="223"/>
      <c r="M7" s="223"/>
      <c r="N7" s="223"/>
      <c r="O7" s="223"/>
      <c r="P7" s="223"/>
      <c r="Q7" s="223"/>
      <c r="R7" s="223"/>
      <c r="S7" s="223"/>
      <c r="T7" s="223"/>
      <c r="U7" s="223"/>
      <c r="V7" s="223"/>
      <c r="W7" s="223"/>
      <c r="X7" s="223"/>
      <c r="Y7" s="223"/>
      <c r="Z7" s="223"/>
      <c r="AA7" s="223"/>
      <c r="AB7" s="223"/>
      <c r="AC7" s="223"/>
      <c r="AD7" s="223"/>
      <c r="AE7" s="223"/>
    </row>
    <row r="8" spans="1:31" x14ac:dyDescent="0.25">
      <c r="A8" s="170" t="s">
        <v>12</v>
      </c>
      <c r="B8" s="11">
        <f>SUM(C8,E8,G8,J8)</f>
        <v>57</v>
      </c>
      <c r="C8" s="11">
        <v>34</v>
      </c>
      <c r="D8" s="15">
        <f>C8/B8</f>
        <v>0.59649122807017541</v>
      </c>
      <c r="E8" s="16">
        <v>1</v>
      </c>
      <c r="F8" s="17">
        <f>E8/B8</f>
        <v>1.7543859649122806E-2</v>
      </c>
      <c r="G8" s="16">
        <v>20</v>
      </c>
      <c r="H8" s="17">
        <f>G8/B8</f>
        <v>0.35087719298245612</v>
      </c>
      <c r="I8" s="10">
        <f>D8+F8+H8</f>
        <v>0.96491228070175428</v>
      </c>
      <c r="J8" s="18">
        <v>2</v>
      </c>
      <c r="K8" s="262">
        <f>J8/B8</f>
        <v>3.5087719298245612E-2</v>
      </c>
      <c r="L8" s="223"/>
      <c r="M8" s="223"/>
      <c r="N8" s="223"/>
      <c r="O8" s="223"/>
      <c r="P8" s="223"/>
      <c r="Q8" s="223"/>
      <c r="R8" s="223"/>
      <c r="S8" s="223"/>
      <c r="T8" s="223"/>
      <c r="U8" s="223"/>
      <c r="V8" s="223"/>
      <c r="W8" s="223"/>
      <c r="X8" s="223"/>
      <c r="Y8" s="223"/>
      <c r="Z8" s="223"/>
      <c r="AA8" s="223"/>
      <c r="AB8" s="223"/>
      <c r="AC8" s="223"/>
      <c r="AD8" s="223"/>
      <c r="AE8" s="223"/>
    </row>
    <row r="9" spans="1:31" x14ac:dyDescent="0.25">
      <c r="A9" s="170" t="s">
        <v>14</v>
      </c>
      <c r="B9" s="11">
        <f t="shared" ref="B9:B20" si="0">SUM(C9,E9,G9,J9)</f>
        <v>68</v>
      </c>
      <c r="C9" s="11">
        <v>16</v>
      </c>
      <c r="D9" s="15">
        <f t="shared" ref="D9:D19" si="1">C9/B9</f>
        <v>0.23529411764705882</v>
      </c>
      <c r="E9" s="16">
        <v>0</v>
      </c>
      <c r="F9" s="17">
        <f t="shared" ref="F9:F21" si="2">E9/B9</f>
        <v>0</v>
      </c>
      <c r="G9" s="16">
        <v>52</v>
      </c>
      <c r="H9" s="17">
        <f t="shared" ref="H9:H21" si="3">G9/B9</f>
        <v>0.76470588235294112</v>
      </c>
      <c r="I9" s="10">
        <f t="shared" ref="I9:I21" si="4">D9+F9+H9</f>
        <v>1</v>
      </c>
      <c r="J9" s="18">
        <v>0</v>
      </c>
      <c r="K9" s="262">
        <f t="shared" ref="K9:K21" si="5">J9/B9</f>
        <v>0</v>
      </c>
      <c r="L9" s="223"/>
      <c r="M9" s="223"/>
      <c r="N9" s="223"/>
      <c r="O9" s="223"/>
      <c r="P9" s="223"/>
      <c r="Q9" s="223"/>
      <c r="R9" s="223"/>
      <c r="S9" s="223"/>
      <c r="T9" s="223"/>
      <c r="U9" s="223"/>
      <c r="V9" s="223"/>
      <c r="W9" s="223"/>
      <c r="X9" s="223"/>
      <c r="Y9" s="223"/>
      <c r="Z9" s="223"/>
      <c r="AA9" s="223"/>
      <c r="AB9" s="223"/>
      <c r="AC9" s="223"/>
      <c r="AD9" s="223"/>
      <c r="AE9" s="223"/>
    </row>
    <row r="10" spans="1:31" x14ac:dyDescent="0.25">
      <c r="A10" s="170" t="s">
        <v>16</v>
      </c>
      <c r="B10" s="11">
        <f t="shared" si="0"/>
        <v>64</v>
      </c>
      <c r="C10" s="11">
        <v>15</v>
      </c>
      <c r="D10" s="15">
        <f t="shared" si="1"/>
        <v>0.234375</v>
      </c>
      <c r="E10" s="16">
        <v>19</v>
      </c>
      <c r="F10" s="17">
        <f t="shared" si="2"/>
        <v>0.296875</v>
      </c>
      <c r="G10" s="16">
        <v>30</v>
      </c>
      <c r="H10" s="17">
        <f t="shared" si="3"/>
        <v>0.46875</v>
      </c>
      <c r="I10" s="10">
        <f t="shared" si="4"/>
        <v>1</v>
      </c>
      <c r="J10" s="18">
        <v>0</v>
      </c>
      <c r="K10" s="262">
        <f t="shared" si="5"/>
        <v>0</v>
      </c>
      <c r="L10" s="223"/>
      <c r="M10" s="223"/>
      <c r="N10" s="223"/>
      <c r="O10" s="223"/>
      <c r="P10" s="223"/>
      <c r="Q10" s="223"/>
      <c r="R10" s="223"/>
      <c r="S10" s="223"/>
      <c r="T10" s="223"/>
      <c r="U10" s="223"/>
      <c r="V10" s="223"/>
      <c r="W10" s="223"/>
      <c r="X10" s="223"/>
      <c r="Y10" s="223"/>
      <c r="Z10" s="223"/>
      <c r="AA10" s="223"/>
      <c r="AB10" s="223"/>
      <c r="AC10" s="223"/>
      <c r="AD10" s="223"/>
      <c r="AE10" s="223"/>
    </row>
    <row r="11" spans="1:31" x14ac:dyDescent="0.25">
      <c r="A11" s="170" t="s">
        <v>18</v>
      </c>
      <c r="B11" s="11">
        <f t="shared" si="0"/>
        <v>61</v>
      </c>
      <c r="C11" s="11">
        <v>5</v>
      </c>
      <c r="D11" s="15">
        <f t="shared" si="1"/>
        <v>8.1967213114754092E-2</v>
      </c>
      <c r="E11" s="16">
        <v>34</v>
      </c>
      <c r="F11" s="17">
        <f t="shared" si="2"/>
        <v>0.55737704918032782</v>
      </c>
      <c r="G11" s="16">
        <v>7</v>
      </c>
      <c r="H11" s="17">
        <f t="shared" si="3"/>
        <v>0.11475409836065574</v>
      </c>
      <c r="I11" s="10">
        <f t="shared" si="4"/>
        <v>0.75409836065573765</v>
      </c>
      <c r="J11" s="18">
        <v>15</v>
      </c>
      <c r="K11" s="262">
        <f t="shared" si="5"/>
        <v>0.24590163934426229</v>
      </c>
      <c r="L11" s="223"/>
      <c r="M11" s="223"/>
      <c r="N11" s="223"/>
      <c r="O11" s="223"/>
      <c r="P11" s="223"/>
      <c r="Q11" s="223"/>
      <c r="R11" s="223"/>
      <c r="S11" s="223"/>
      <c r="T11" s="223"/>
      <c r="U11" s="223"/>
      <c r="V11" s="223"/>
      <c r="W11" s="223"/>
      <c r="X11" s="223"/>
      <c r="Y11" s="223"/>
      <c r="Z11" s="223"/>
      <c r="AA11" s="223"/>
      <c r="AB11" s="223"/>
      <c r="AC11" s="223"/>
      <c r="AD11" s="223"/>
      <c r="AE11" s="223"/>
    </row>
    <row r="12" spans="1:31" x14ac:dyDescent="0.25">
      <c r="A12" s="170" t="s">
        <v>19</v>
      </c>
      <c r="B12" s="11">
        <f t="shared" si="0"/>
        <v>77</v>
      </c>
      <c r="C12" s="11">
        <v>0</v>
      </c>
      <c r="D12" s="15">
        <f t="shared" si="1"/>
        <v>0</v>
      </c>
      <c r="E12" s="16">
        <v>0</v>
      </c>
      <c r="F12" s="17">
        <f t="shared" si="2"/>
        <v>0</v>
      </c>
      <c r="G12" s="16">
        <v>24</v>
      </c>
      <c r="H12" s="17">
        <f t="shared" si="3"/>
        <v>0.31168831168831168</v>
      </c>
      <c r="I12" s="10">
        <f t="shared" si="4"/>
        <v>0.31168831168831168</v>
      </c>
      <c r="J12" s="18">
        <v>53</v>
      </c>
      <c r="K12" s="262">
        <f t="shared" si="5"/>
        <v>0.68831168831168832</v>
      </c>
      <c r="L12" s="223"/>
      <c r="M12" s="223"/>
      <c r="N12" s="223"/>
      <c r="O12" s="223"/>
      <c r="P12" s="223"/>
      <c r="Q12" s="223"/>
      <c r="R12" s="223"/>
      <c r="S12" s="223"/>
      <c r="T12" s="223"/>
      <c r="U12" s="223"/>
      <c r="V12" s="223"/>
      <c r="W12" s="223"/>
      <c r="X12" s="223"/>
      <c r="Y12" s="223"/>
      <c r="Z12" s="223"/>
      <c r="AA12" s="223"/>
      <c r="AB12" s="223"/>
      <c r="AC12" s="223"/>
      <c r="AD12" s="223"/>
      <c r="AE12" s="223"/>
    </row>
    <row r="13" spans="1:31" x14ac:dyDescent="0.25">
      <c r="A13" s="170" t="s">
        <v>20</v>
      </c>
      <c r="B13" s="11">
        <f t="shared" si="0"/>
        <v>83</v>
      </c>
      <c r="C13" s="11">
        <v>0</v>
      </c>
      <c r="D13" s="15">
        <f t="shared" si="1"/>
        <v>0</v>
      </c>
      <c r="E13" s="16">
        <v>0</v>
      </c>
      <c r="F13" s="17">
        <f t="shared" si="2"/>
        <v>0</v>
      </c>
      <c r="G13" s="16">
        <v>0</v>
      </c>
      <c r="H13" s="17">
        <f t="shared" si="3"/>
        <v>0</v>
      </c>
      <c r="I13" s="10">
        <f t="shared" si="4"/>
        <v>0</v>
      </c>
      <c r="J13" s="18">
        <v>83</v>
      </c>
      <c r="K13" s="262">
        <f t="shared" si="5"/>
        <v>1</v>
      </c>
      <c r="L13" s="223"/>
      <c r="M13" s="223"/>
      <c r="N13" s="223"/>
      <c r="O13" s="223"/>
      <c r="P13" s="223"/>
      <c r="Q13" s="223"/>
      <c r="R13" s="223"/>
      <c r="S13" s="223"/>
      <c r="T13" s="223"/>
      <c r="U13" s="223"/>
      <c r="V13" s="223"/>
      <c r="W13" s="223"/>
      <c r="X13" s="223"/>
      <c r="Y13" s="223"/>
      <c r="Z13" s="223"/>
      <c r="AA13" s="223"/>
      <c r="AB13" s="223"/>
      <c r="AC13" s="223"/>
      <c r="AD13" s="223"/>
      <c r="AE13" s="223"/>
    </row>
    <row r="14" spans="1:31" x14ac:dyDescent="0.25">
      <c r="A14" s="170" t="s">
        <v>83</v>
      </c>
      <c r="B14" s="11">
        <f t="shared" si="0"/>
        <v>64</v>
      </c>
      <c r="C14" s="11">
        <v>31</v>
      </c>
      <c r="D14" s="15">
        <f t="shared" si="1"/>
        <v>0.484375</v>
      </c>
      <c r="E14" s="16">
        <v>7</v>
      </c>
      <c r="F14" s="17">
        <f t="shared" si="2"/>
        <v>0.109375</v>
      </c>
      <c r="G14" s="16">
        <v>25</v>
      </c>
      <c r="H14" s="17">
        <f t="shared" si="3"/>
        <v>0.390625</v>
      </c>
      <c r="I14" s="10">
        <f t="shared" si="4"/>
        <v>0.984375</v>
      </c>
      <c r="J14" s="18">
        <v>1</v>
      </c>
      <c r="K14" s="262">
        <f t="shared" si="5"/>
        <v>1.5625E-2</v>
      </c>
      <c r="L14" s="223"/>
      <c r="M14" s="223"/>
      <c r="N14" s="223"/>
      <c r="O14" s="223"/>
      <c r="P14" s="223"/>
      <c r="Q14" s="223"/>
      <c r="R14" s="223"/>
      <c r="S14" s="223"/>
      <c r="T14" s="223"/>
      <c r="U14" s="223"/>
      <c r="V14" s="223"/>
      <c r="W14" s="223"/>
      <c r="X14" s="223"/>
      <c r="Y14" s="223"/>
      <c r="Z14" s="223"/>
      <c r="AA14" s="223"/>
      <c r="AB14" s="223"/>
      <c r="AC14" s="223"/>
      <c r="AD14" s="223"/>
      <c r="AE14" s="223"/>
    </row>
    <row r="15" spans="1:31" x14ac:dyDescent="0.25">
      <c r="A15" s="170" t="s">
        <v>22</v>
      </c>
      <c r="B15" s="11">
        <f t="shared" si="0"/>
        <v>111</v>
      </c>
      <c r="C15" s="11">
        <v>45</v>
      </c>
      <c r="D15" s="15">
        <f t="shared" si="1"/>
        <v>0.40540540540540543</v>
      </c>
      <c r="E15" s="16">
        <v>14</v>
      </c>
      <c r="F15" s="17">
        <f t="shared" si="2"/>
        <v>0.12612612612612611</v>
      </c>
      <c r="G15" s="16">
        <v>43</v>
      </c>
      <c r="H15" s="17">
        <f t="shared" si="3"/>
        <v>0.38738738738738737</v>
      </c>
      <c r="I15" s="10">
        <f t="shared" si="4"/>
        <v>0.91891891891891886</v>
      </c>
      <c r="J15" s="18">
        <v>9</v>
      </c>
      <c r="K15" s="262">
        <f t="shared" si="5"/>
        <v>8.1081081081081086E-2</v>
      </c>
      <c r="L15" s="223"/>
      <c r="M15" s="223"/>
      <c r="N15" s="223"/>
      <c r="O15" s="223"/>
      <c r="P15" s="223"/>
      <c r="Q15" s="223"/>
      <c r="R15" s="223"/>
      <c r="S15" s="223"/>
      <c r="T15" s="223"/>
      <c r="U15" s="223"/>
      <c r="V15" s="223"/>
      <c r="W15" s="223"/>
      <c r="X15" s="223"/>
      <c r="Y15" s="223"/>
      <c r="Z15" s="223"/>
      <c r="AA15" s="223"/>
      <c r="AB15" s="223"/>
      <c r="AC15" s="223"/>
      <c r="AD15" s="223"/>
      <c r="AE15" s="223"/>
    </row>
    <row r="16" spans="1:31" x14ac:dyDescent="0.25">
      <c r="A16" s="170" t="s">
        <v>84</v>
      </c>
      <c r="B16" s="11">
        <f t="shared" si="0"/>
        <v>90</v>
      </c>
      <c r="C16" s="11">
        <v>62</v>
      </c>
      <c r="D16" s="15">
        <f t="shared" si="1"/>
        <v>0.68888888888888888</v>
      </c>
      <c r="E16" s="16">
        <v>3</v>
      </c>
      <c r="F16" s="17">
        <f t="shared" si="2"/>
        <v>3.3333333333333333E-2</v>
      </c>
      <c r="G16" s="16">
        <v>9</v>
      </c>
      <c r="H16" s="17">
        <f t="shared" si="3"/>
        <v>0.1</v>
      </c>
      <c r="I16" s="10">
        <f t="shared" si="4"/>
        <v>0.82222222222222219</v>
      </c>
      <c r="J16" s="18">
        <v>16</v>
      </c>
      <c r="K16" s="262">
        <f t="shared" si="5"/>
        <v>0.17777777777777778</v>
      </c>
      <c r="L16" s="223"/>
      <c r="M16" s="223"/>
      <c r="N16" s="223"/>
      <c r="O16" s="223"/>
      <c r="P16" s="223"/>
      <c r="Q16" s="223"/>
      <c r="R16" s="223"/>
      <c r="S16" s="223"/>
      <c r="T16" s="223"/>
      <c r="U16" s="223"/>
      <c r="V16" s="223"/>
      <c r="W16" s="223"/>
      <c r="X16" s="223"/>
      <c r="Y16" s="223"/>
      <c r="Z16" s="223"/>
      <c r="AA16" s="223"/>
      <c r="AB16" s="223"/>
      <c r="AC16" s="223"/>
      <c r="AD16" s="223"/>
      <c r="AE16" s="223"/>
    </row>
    <row r="17" spans="1:31" x14ac:dyDescent="0.25">
      <c r="A17" s="170" t="s">
        <v>85</v>
      </c>
      <c r="B17" s="11">
        <f t="shared" si="0"/>
        <v>37</v>
      </c>
      <c r="C17" s="11">
        <v>29</v>
      </c>
      <c r="D17" s="15">
        <f t="shared" si="1"/>
        <v>0.78378378378378377</v>
      </c>
      <c r="E17" s="16">
        <v>5</v>
      </c>
      <c r="F17" s="17">
        <f t="shared" si="2"/>
        <v>0.13513513513513514</v>
      </c>
      <c r="G17" s="16">
        <v>3</v>
      </c>
      <c r="H17" s="17">
        <f t="shared" si="3"/>
        <v>8.1081081081081086E-2</v>
      </c>
      <c r="I17" s="10">
        <f t="shared" si="4"/>
        <v>1</v>
      </c>
      <c r="J17" s="18">
        <v>0</v>
      </c>
      <c r="K17" s="262">
        <f t="shared" si="5"/>
        <v>0</v>
      </c>
      <c r="L17" s="223"/>
      <c r="M17" s="223"/>
      <c r="N17" s="223"/>
      <c r="O17" s="223"/>
      <c r="P17" s="223"/>
      <c r="Q17" s="223"/>
      <c r="R17" s="223"/>
      <c r="S17" s="223"/>
      <c r="T17" s="223"/>
      <c r="U17" s="223"/>
      <c r="V17" s="223"/>
      <c r="W17" s="223"/>
      <c r="X17" s="223"/>
      <c r="Y17" s="223"/>
      <c r="Z17" s="223"/>
      <c r="AA17" s="223"/>
      <c r="AB17" s="223"/>
      <c r="AC17" s="223"/>
      <c r="AD17" s="223"/>
      <c r="AE17" s="223"/>
    </row>
    <row r="18" spans="1:31" x14ac:dyDescent="0.25">
      <c r="A18" s="170" t="s">
        <v>86</v>
      </c>
      <c r="B18" s="11">
        <f t="shared" si="0"/>
        <v>67</v>
      </c>
      <c r="C18" s="11">
        <v>0</v>
      </c>
      <c r="D18" s="15">
        <f t="shared" si="1"/>
        <v>0</v>
      </c>
      <c r="E18" s="16">
        <v>0</v>
      </c>
      <c r="F18" s="17">
        <f t="shared" si="2"/>
        <v>0</v>
      </c>
      <c r="G18" s="16">
        <v>0</v>
      </c>
      <c r="H18" s="17">
        <f t="shared" si="3"/>
        <v>0</v>
      </c>
      <c r="I18" s="10">
        <f t="shared" si="4"/>
        <v>0</v>
      </c>
      <c r="J18" s="18">
        <v>67</v>
      </c>
      <c r="K18" s="262">
        <f t="shared" si="5"/>
        <v>1</v>
      </c>
      <c r="L18" s="223"/>
      <c r="M18" s="223"/>
      <c r="N18" s="223"/>
      <c r="O18" s="223"/>
      <c r="P18" s="223"/>
      <c r="Q18" s="223"/>
      <c r="R18" s="223"/>
      <c r="S18" s="223"/>
      <c r="T18" s="223"/>
      <c r="U18" s="223"/>
      <c r="V18" s="223"/>
      <c r="W18" s="223"/>
      <c r="X18" s="223"/>
      <c r="Y18" s="223"/>
      <c r="Z18" s="223"/>
      <c r="AA18" s="223"/>
      <c r="AB18" s="223"/>
      <c r="AC18" s="223"/>
      <c r="AD18" s="223"/>
      <c r="AE18" s="223"/>
    </row>
    <row r="19" spans="1:31" x14ac:dyDescent="0.25">
      <c r="A19" s="170" t="s">
        <v>87</v>
      </c>
      <c r="B19" s="11">
        <f t="shared" si="0"/>
        <v>81</v>
      </c>
      <c r="C19" s="11">
        <v>26</v>
      </c>
      <c r="D19" s="15">
        <f t="shared" si="1"/>
        <v>0.32098765432098764</v>
      </c>
      <c r="E19" s="16">
        <v>22</v>
      </c>
      <c r="F19" s="17">
        <f t="shared" si="2"/>
        <v>0.27160493827160492</v>
      </c>
      <c r="G19" s="16">
        <v>28</v>
      </c>
      <c r="H19" s="17">
        <f t="shared" si="3"/>
        <v>0.34567901234567899</v>
      </c>
      <c r="I19" s="10">
        <f t="shared" si="4"/>
        <v>0.93827160493827155</v>
      </c>
      <c r="J19" s="18">
        <v>5</v>
      </c>
      <c r="K19" s="262">
        <f t="shared" si="5"/>
        <v>6.1728395061728392E-2</v>
      </c>
      <c r="L19" s="223"/>
      <c r="M19" s="223"/>
      <c r="N19" s="223"/>
      <c r="O19" s="223"/>
      <c r="P19" s="223"/>
      <c r="Q19" s="223"/>
      <c r="R19" s="223"/>
      <c r="S19" s="223"/>
      <c r="T19" s="223"/>
      <c r="U19" s="223"/>
      <c r="V19" s="223"/>
      <c r="W19" s="223"/>
      <c r="X19" s="223"/>
      <c r="Y19" s="223"/>
      <c r="Z19" s="223"/>
      <c r="AA19" s="223"/>
      <c r="AB19" s="223"/>
      <c r="AC19" s="223"/>
      <c r="AD19" s="223"/>
      <c r="AE19" s="223"/>
    </row>
    <row r="20" spans="1:31" x14ac:dyDescent="0.25">
      <c r="A20" s="170" t="s">
        <v>27</v>
      </c>
      <c r="B20" s="11">
        <f t="shared" si="0"/>
        <v>31</v>
      </c>
      <c r="C20" s="11">
        <v>20</v>
      </c>
      <c r="D20" s="15">
        <f>C20/B20</f>
        <v>0.64516129032258063</v>
      </c>
      <c r="E20" s="16">
        <v>2</v>
      </c>
      <c r="F20" s="17">
        <f t="shared" si="2"/>
        <v>6.4516129032258063E-2</v>
      </c>
      <c r="G20" s="16">
        <v>9</v>
      </c>
      <c r="H20" s="17">
        <f t="shared" si="3"/>
        <v>0.29032258064516131</v>
      </c>
      <c r="I20" s="10">
        <f t="shared" si="4"/>
        <v>1</v>
      </c>
      <c r="J20" s="18">
        <v>0</v>
      </c>
      <c r="K20" s="262">
        <f t="shared" si="5"/>
        <v>0</v>
      </c>
      <c r="L20" s="223"/>
      <c r="M20" s="223"/>
      <c r="N20" s="223"/>
      <c r="O20" s="223"/>
      <c r="P20" s="223"/>
      <c r="Q20" s="223"/>
      <c r="R20" s="223"/>
      <c r="S20" s="223"/>
      <c r="T20" s="223"/>
      <c r="U20" s="223"/>
      <c r="V20" s="223"/>
      <c r="W20" s="223"/>
      <c r="X20" s="223"/>
      <c r="Y20" s="223"/>
      <c r="Z20" s="223"/>
      <c r="AA20" s="223"/>
      <c r="AB20" s="223"/>
      <c r="AC20" s="223"/>
      <c r="AD20" s="223"/>
      <c r="AE20" s="223"/>
    </row>
    <row r="21" spans="1:31" x14ac:dyDescent="0.25">
      <c r="A21" s="171" t="s">
        <v>28</v>
      </c>
      <c r="B21" s="2">
        <f>SUM(B8:B20)</f>
        <v>891</v>
      </c>
      <c r="C21" s="2">
        <f>SUM(C8:C20)</f>
        <v>283</v>
      </c>
      <c r="D21" s="20">
        <f>C21/B21</f>
        <v>0.31762065095398428</v>
      </c>
      <c r="E21" s="2">
        <f>SUM(E8:E20)</f>
        <v>107</v>
      </c>
      <c r="F21" s="21">
        <f t="shared" si="2"/>
        <v>0.12008978675645342</v>
      </c>
      <c r="G21" s="2">
        <f>SUM(G8:G20)</f>
        <v>250</v>
      </c>
      <c r="H21" s="21">
        <f t="shared" si="3"/>
        <v>0.28058361391694725</v>
      </c>
      <c r="I21" s="3">
        <f t="shared" si="4"/>
        <v>0.71829405162738502</v>
      </c>
      <c r="J21" s="2">
        <f>SUM(J8:J20)</f>
        <v>251</v>
      </c>
      <c r="K21" s="263">
        <f t="shared" si="5"/>
        <v>0.28170594837261503</v>
      </c>
      <c r="L21" s="223"/>
      <c r="M21" s="223"/>
      <c r="N21" s="223"/>
      <c r="O21" s="223"/>
      <c r="P21" s="223"/>
      <c r="Q21" s="223"/>
      <c r="R21" s="223"/>
      <c r="S21" s="223"/>
      <c r="T21" s="223"/>
      <c r="U21" s="223"/>
      <c r="V21" s="223"/>
      <c r="W21" s="223"/>
      <c r="X21" s="223"/>
      <c r="Y21" s="223"/>
      <c r="Z21" s="223"/>
      <c r="AA21" s="223"/>
      <c r="AB21" s="223"/>
      <c r="AC21" s="223"/>
      <c r="AD21" s="223"/>
      <c r="AE21" s="223"/>
    </row>
    <row r="22" spans="1:31" s="223" customFormat="1" ht="27" customHeight="1" x14ac:dyDescent="0.25">
      <c r="A22" s="732" t="s">
        <v>547</v>
      </c>
      <c r="B22" s="732"/>
      <c r="C22" s="732"/>
      <c r="D22" s="732"/>
      <c r="E22" s="732"/>
      <c r="F22" s="732"/>
      <c r="G22" s="732"/>
      <c r="H22" s="732"/>
      <c r="I22" s="732"/>
      <c r="J22" s="732"/>
      <c r="K22" s="732"/>
      <c r="L22" s="732"/>
    </row>
    <row r="23" spans="1:31" s="223" customFormat="1" x14ac:dyDescent="0.25">
      <c r="A23" s="494"/>
      <c r="I23" s="565"/>
    </row>
    <row r="24" spans="1:31" s="223" customFormat="1" ht="39" customHeight="1" x14ac:dyDescent="0.25">
      <c r="A24" s="690" t="s">
        <v>601</v>
      </c>
      <c r="B24" s="690"/>
      <c r="C24" s="690"/>
      <c r="D24" s="690"/>
      <c r="E24" s="690"/>
      <c r="F24" s="690"/>
      <c r="G24" s="690"/>
      <c r="H24" s="465"/>
      <c r="I24" s="465"/>
    </row>
    <row r="25" spans="1:31" s="223" customFormat="1" x14ac:dyDescent="0.25">
      <c r="A25" s="465"/>
      <c r="B25" s="465"/>
      <c r="C25" s="465"/>
      <c r="D25" s="465"/>
      <c r="E25" s="465"/>
      <c r="F25" s="465"/>
      <c r="G25" s="465"/>
      <c r="H25" s="465"/>
      <c r="I25" s="465"/>
    </row>
    <row r="26" spans="1:31" ht="15" customHeight="1" x14ac:dyDescent="0.25">
      <c r="A26" s="691" t="s">
        <v>88</v>
      </c>
      <c r="B26" s="694" t="s">
        <v>36</v>
      </c>
      <c r="C26" s="691" t="s">
        <v>60</v>
      </c>
      <c r="D26" s="691"/>
      <c r="E26" s="691" t="s">
        <v>61</v>
      </c>
      <c r="F26" s="752"/>
      <c r="G26" s="223"/>
      <c r="H26" s="248"/>
      <c r="I26" s="230"/>
      <c r="J26" s="223"/>
      <c r="K26" s="223"/>
      <c r="L26" s="230"/>
      <c r="M26" s="223"/>
      <c r="N26" s="223"/>
      <c r="O26" s="223"/>
      <c r="P26" s="223"/>
      <c r="Q26" s="223"/>
      <c r="R26" s="223"/>
      <c r="S26" s="223"/>
      <c r="T26" s="223"/>
      <c r="U26" s="223"/>
      <c r="V26" s="223"/>
      <c r="W26" s="223"/>
      <c r="X26" s="223"/>
      <c r="Y26" s="223"/>
      <c r="Z26" s="223"/>
      <c r="AA26" s="223"/>
      <c r="AB26" s="223"/>
      <c r="AC26" s="223"/>
      <c r="AD26" s="223"/>
      <c r="AE26" s="223"/>
    </row>
    <row r="27" spans="1:31" ht="24" customHeight="1" x14ac:dyDescent="0.25">
      <c r="A27" s="692"/>
      <c r="B27" s="695"/>
      <c r="C27" s="693"/>
      <c r="D27" s="693"/>
      <c r="E27" s="693"/>
      <c r="F27" s="753"/>
      <c r="G27" s="223"/>
      <c r="H27" s="248"/>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row>
    <row r="28" spans="1:31" ht="19.5" customHeight="1" x14ac:dyDescent="0.25">
      <c r="A28" s="693"/>
      <c r="B28" s="696"/>
      <c r="C28" s="405" t="s">
        <v>9</v>
      </c>
      <c r="D28" s="405" t="s">
        <v>10</v>
      </c>
      <c r="E28" s="495" t="s">
        <v>9</v>
      </c>
      <c r="F28" s="499" t="s">
        <v>10</v>
      </c>
      <c r="G28" s="223"/>
      <c r="H28" s="248"/>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row>
    <row r="29" spans="1:31" x14ac:dyDescent="0.25">
      <c r="A29" s="170" t="s">
        <v>12</v>
      </c>
      <c r="B29" s="50">
        <f>SUM(C29,E29)</f>
        <v>45</v>
      </c>
      <c r="C29" s="50">
        <v>45</v>
      </c>
      <c r="D29" s="15">
        <f>C29/$B29</f>
        <v>1</v>
      </c>
      <c r="E29" s="49">
        <v>0</v>
      </c>
      <c r="F29" s="647">
        <f>E29/$B29</f>
        <v>0</v>
      </c>
      <c r="G29" s="247"/>
      <c r="H29" s="248"/>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row>
    <row r="30" spans="1:31" x14ac:dyDescent="0.25">
      <c r="A30" s="170" t="s">
        <v>14</v>
      </c>
      <c r="B30" s="50">
        <f t="shared" ref="B30:B41" si="6">SUM(C30,E30)</f>
        <v>43</v>
      </c>
      <c r="C30" s="50">
        <v>43</v>
      </c>
      <c r="D30" s="44">
        <f t="shared" ref="D30:D42" si="7">C30/$B30</f>
        <v>1</v>
      </c>
      <c r="E30" s="49">
        <v>0</v>
      </c>
      <c r="F30" s="647">
        <f t="shared" ref="F30:F41" si="8">E30/$B30</f>
        <v>0</v>
      </c>
      <c r="G30" s="247"/>
      <c r="H30" s="248"/>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row>
    <row r="31" spans="1:31" x14ac:dyDescent="0.25">
      <c r="A31" s="170" t="s">
        <v>16</v>
      </c>
      <c r="B31" s="50">
        <f t="shared" si="6"/>
        <v>64</v>
      </c>
      <c r="C31" s="50">
        <v>63</v>
      </c>
      <c r="D31" s="44">
        <f t="shared" si="7"/>
        <v>0.984375</v>
      </c>
      <c r="E31" s="49">
        <v>1</v>
      </c>
      <c r="F31" s="647">
        <f t="shared" si="8"/>
        <v>1.5625E-2</v>
      </c>
      <c r="G31" s="247"/>
      <c r="H31" s="248"/>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row>
    <row r="32" spans="1:31" x14ac:dyDescent="0.25">
      <c r="A32" s="170" t="s">
        <v>18</v>
      </c>
      <c r="B32" s="50">
        <f t="shared" si="6"/>
        <v>5</v>
      </c>
      <c r="C32" s="50">
        <v>5</v>
      </c>
      <c r="D32" s="44">
        <f t="shared" si="7"/>
        <v>1</v>
      </c>
      <c r="E32" s="49">
        <v>0</v>
      </c>
      <c r="F32" s="647">
        <f t="shared" si="8"/>
        <v>0</v>
      </c>
      <c r="G32" s="247"/>
      <c r="H32" s="248"/>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row>
    <row r="33" spans="1:31" x14ac:dyDescent="0.25">
      <c r="A33" s="170" t="s">
        <v>19</v>
      </c>
      <c r="B33" s="50">
        <f t="shared" si="6"/>
        <v>0</v>
      </c>
      <c r="C33" s="50">
        <v>0</v>
      </c>
      <c r="D33" s="44">
        <v>0</v>
      </c>
      <c r="E33" s="49">
        <v>0</v>
      </c>
      <c r="F33" s="647">
        <v>0</v>
      </c>
      <c r="G33" s="247"/>
      <c r="H33" s="248"/>
      <c r="I33" s="565"/>
      <c r="J33" s="223"/>
      <c r="K33" s="223"/>
      <c r="L33" s="223"/>
      <c r="M33" s="223"/>
      <c r="N33" s="223"/>
      <c r="O33" s="223"/>
      <c r="P33" s="223"/>
      <c r="Q33" s="223"/>
      <c r="R33" s="223"/>
      <c r="S33" s="223"/>
      <c r="T33" s="223"/>
      <c r="U33" s="223"/>
      <c r="V33" s="223"/>
      <c r="W33" s="223"/>
      <c r="X33" s="223"/>
      <c r="Y33" s="223"/>
      <c r="Z33" s="223"/>
      <c r="AA33" s="223"/>
      <c r="AB33" s="223"/>
      <c r="AC33" s="223"/>
      <c r="AD33" s="223"/>
      <c r="AE33" s="223"/>
    </row>
    <row r="34" spans="1:31" x14ac:dyDescent="0.25">
      <c r="A34" s="170" t="s">
        <v>20</v>
      </c>
      <c r="B34" s="50">
        <f t="shared" si="6"/>
        <v>0</v>
      </c>
      <c r="C34" s="50">
        <v>0</v>
      </c>
      <c r="D34" s="44">
        <v>0</v>
      </c>
      <c r="E34" s="49">
        <v>0</v>
      </c>
      <c r="F34" s="647">
        <v>0</v>
      </c>
      <c r="G34" s="247"/>
      <c r="H34" s="248"/>
      <c r="I34" s="565"/>
      <c r="J34" s="223"/>
      <c r="K34" s="223"/>
      <c r="L34" s="223"/>
      <c r="M34" s="223"/>
      <c r="N34" s="223"/>
      <c r="O34" s="223"/>
      <c r="P34" s="223"/>
      <c r="Q34" s="223"/>
      <c r="R34" s="223"/>
      <c r="S34" s="223"/>
      <c r="T34" s="223"/>
      <c r="U34" s="223"/>
      <c r="V34" s="223"/>
      <c r="W34" s="223"/>
      <c r="X34" s="223"/>
      <c r="Y34" s="223"/>
      <c r="Z34" s="223"/>
      <c r="AA34" s="223"/>
      <c r="AB34" s="223"/>
      <c r="AC34" s="223"/>
      <c r="AD34" s="223"/>
      <c r="AE34" s="223"/>
    </row>
    <row r="35" spans="1:31" x14ac:dyDescent="0.25">
      <c r="A35" s="170" t="s">
        <v>83</v>
      </c>
      <c r="B35" s="50">
        <f t="shared" si="6"/>
        <v>38</v>
      </c>
      <c r="C35" s="50">
        <v>37</v>
      </c>
      <c r="D35" s="44">
        <f t="shared" si="7"/>
        <v>0.97368421052631582</v>
      </c>
      <c r="E35" s="49">
        <v>1</v>
      </c>
      <c r="F35" s="647">
        <f t="shared" si="8"/>
        <v>2.6315789473684209E-2</v>
      </c>
      <c r="G35" s="247"/>
      <c r="H35" s="248"/>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row>
    <row r="36" spans="1:31" x14ac:dyDescent="0.25">
      <c r="A36" s="170" t="s">
        <v>22</v>
      </c>
      <c r="B36" s="50">
        <f t="shared" si="6"/>
        <v>101</v>
      </c>
      <c r="C36" s="50">
        <v>99</v>
      </c>
      <c r="D36" s="44">
        <f t="shared" si="7"/>
        <v>0.98019801980198018</v>
      </c>
      <c r="E36" s="49">
        <v>2</v>
      </c>
      <c r="F36" s="647">
        <f t="shared" si="8"/>
        <v>1.9801980198019802E-2</v>
      </c>
      <c r="G36" s="247"/>
      <c r="H36" s="248"/>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row>
    <row r="37" spans="1:31" x14ac:dyDescent="0.25">
      <c r="A37" s="170" t="s">
        <v>84</v>
      </c>
      <c r="B37" s="50">
        <f t="shared" si="6"/>
        <v>77</v>
      </c>
      <c r="C37" s="50">
        <v>65</v>
      </c>
      <c r="D37" s="44">
        <f t="shared" si="7"/>
        <v>0.8441558441558441</v>
      </c>
      <c r="E37" s="49">
        <v>12</v>
      </c>
      <c r="F37" s="647">
        <f t="shared" si="8"/>
        <v>0.15584415584415584</v>
      </c>
      <c r="G37" s="247"/>
      <c r="H37" s="248"/>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row>
    <row r="38" spans="1:31" x14ac:dyDescent="0.25">
      <c r="A38" s="170" t="s">
        <v>85</v>
      </c>
      <c r="B38" s="50">
        <f t="shared" si="6"/>
        <v>37</v>
      </c>
      <c r="C38" s="50">
        <v>34</v>
      </c>
      <c r="D38" s="44">
        <f t="shared" si="7"/>
        <v>0.91891891891891897</v>
      </c>
      <c r="E38" s="49">
        <v>3</v>
      </c>
      <c r="F38" s="647">
        <f t="shared" si="8"/>
        <v>8.1081081081081086E-2</v>
      </c>
      <c r="G38" s="247"/>
      <c r="H38" s="248"/>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row>
    <row r="39" spans="1:31" x14ac:dyDescent="0.25">
      <c r="A39" s="170" t="s">
        <v>86</v>
      </c>
      <c r="B39" s="50">
        <f t="shared" si="6"/>
        <v>0</v>
      </c>
      <c r="C39" s="50">
        <v>0</v>
      </c>
      <c r="D39" s="44">
        <v>0</v>
      </c>
      <c r="E39" s="49">
        <v>0</v>
      </c>
      <c r="F39" s="647">
        <v>0</v>
      </c>
      <c r="G39" s="247"/>
      <c r="H39" s="248"/>
      <c r="I39" s="565"/>
      <c r="J39" s="223"/>
      <c r="K39" s="223"/>
      <c r="L39" s="223"/>
      <c r="M39" s="223"/>
      <c r="N39" s="223"/>
      <c r="O39" s="223"/>
      <c r="P39" s="223"/>
      <c r="Q39" s="223"/>
      <c r="R39" s="223"/>
      <c r="S39" s="223"/>
      <c r="T39" s="223"/>
      <c r="U39" s="223"/>
      <c r="V39" s="223"/>
      <c r="W39" s="223"/>
      <c r="X39" s="223"/>
      <c r="Y39" s="223"/>
      <c r="Z39" s="223"/>
      <c r="AA39" s="223"/>
      <c r="AB39" s="223"/>
      <c r="AC39" s="223"/>
      <c r="AD39" s="223"/>
      <c r="AE39" s="223"/>
    </row>
    <row r="40" spans="1:31" x14ac:dyDescent="0.25">
      <c r="A40" s="170" t="s">
        <v>87</v>
      </c>
      <c r="B40" s="50">
        <f t="shared" si="6"/>
        <v>77</v>
      </c>
      <c r="C40" s="50">
        <v>72</v>
      </c>
      <c r="D40" s="44">
        <f t="shared" si="7"/>
        <v>0.93506493506493504</v>
      </c>
      <c r="E40" s="49">
        <v>5</v>
      </c>
      <c r="F40" s="647">
        <f t="shared" si="8"/>
        <v>6.4935064935064929E-2</v>
      </c>
      <c r="G40" s="247"/>
      <c r="H40" s="248"/>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row>
    <row r="41" spans="1:31" x14ac:dyDescent="0.25">
      <c r="A41" s="170" t="s">
        <v>27</v>
      </c>
      <c r="B41" s="50">
        <f t="shared" si="6"/>
        <v>21</v>
      </c>
      <c r="C41" s="50">
        <v>17</v>
      </c>
      <c r="D41" s="44">
        <f t="shared" si="7"/>
        <v>0.80952380952380953</v>
      </c>
      <c r="E41" s="49">
        <v>4</v>
      </c>
      <c r="F41" s="647">
        <f t="shared" si="8"/>
        <v>0.19047619047619047</v>
      </c>
      <c r="G41" s="247"/>
      <c r="H41" s="248"/>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row>
    <row r="42" spans="1:31" x14ac:dyDescent="0.25">
      <c r="A42" s="13" t="s">
        <v>28</v>
      </c>
      <c r="B42" s="2">
        <f>SUM(B29:B41)</f>
        <v>508</v>
      </c>
      <c r="C42" s="2">
        <f>SUM(C29:C41)</f>
        <v>480</v>
      </c>
      <c r="D42" s="21">
        <f t="shared" si="7"/>
        <v>0.94488188976377951</v>
      </c>
      <c r="E42" s="2">
        <f>SUM(E29:E41)</f>
        <v>28</v>
      </c>
      <c r="F42" s="648">
        <f>E42/$B42</f>
        <v>5.5118110236220472E-2</v>
      </c>
      <c r="G42" s="247"/>
      <c r="H42" s="248"/>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row>
    <row r="43" spans="1:31" s="223" customFormat="1" ht="30" customHeight="1" x14ac:dyDescent="0.25">
      <c r="A43" s="732" t="s">
        <v>547</v>
      </c>
      <c r="B43" s="732"/>
      <c r="C43" s="732"/>
      <c r="D43" s="732"/>
      <c r="E43" s="732"/>
      <c r="F43" s="732"/>
      <c r="G43" s="732"/>
      <c r="I43" s="565"/>
    </row>
    <row r="44" spans="1:31" s="223" customFormat="1" x14ac:dyDescent="0.25">
      <c r="A44" s="247"/>
      <c r="B44" s="247"/>
      <c r="C44" s="247"/>
      <c r="D44" s="247"/>
      <c r="E44" s="247"/>
      <c r="F44" s="247"/>
      <c r="G44" s="247"/>
      <c r="H44" s="247"/>
      <c r="I44" s="247"/>
      <c r="J44" s="247"/>
    </row>
    <row r="45" spans="1:31" s="223" customFormat="1" ht="51" customHeight="1" x14ac:dyDescent="0.25">
      <c r="A45" s="690" t="s">
        <v>602</v>
      </c>
      <c r="B45" s="690"/>
      <c r="C45" s="690"/>
      <c r="D45" s="690"/>
      <c r="E45" s="690"/>
      <c r="F45" s="690"/>
      <c r="G45" s="690"/>
      <c r="H45" s="465"/>
      <c r="I45" s="465"/>
    </row>
    <row r="46" spans="1:31" s="223" customFormat="1" x14ac:dyDescent="0.25">
      <c r="A46" s="465"/>
      <c r="B46" s="465"/>
      <c r="C46" s="465"/>
      <c r="D46" s="465"/>
      <c r="E46" s="465"/>
      <c r="F46" s="465"/>
      <c r="G46" s="465"/>
      <c r="H46" s="465"/>
      <c r="I46" s="465"/>
    </row>
    <row r="47" spans="1:31" ht="15" customHeight="1" x14ac:dyDescent="0.25">
      <c r="A47" s="691" t="s">
        <v>88</v>
      </c>
      <c r="B47" s="694" t="s">
        <v>36</v>
      </c>
      <c r="C47" s="691" t="s">
        <v>92</v>
      </c>
      <c r="D47" s="691"/>
      <c r="E47" s="691" t="s">
        <v>93</v>
      </c>
      <c r="F47" s="752"/>
      <c r="G47" s="247"/>
      <c r="H47" s="53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row>
    <row r="48" spans="1:31" x14ac:dyDescent="0.25">
      <c r="A48" s="692"/>
      <c r="B48" s="695"/>
      <c r="C48" s="693"/>
      <c r="D48" s="693"/>
      <c r="E48" s="693"/>
      <c r="F48" s="753"/>
      <c r="G48" s="247"/>
      <c r="H48" s="53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row>
    <row r="49" spans="1:31" x14ac:dyDescent="0.25">
      <c r="A49" s="693"/>
      <c r="B49" s="696"/>
      <c r="C49" s="405" t="s">
        <v>9</v>
      </c>
      <c r="D49" s="405" t="s">
        <v>10</v>
      </c>
      <c r="E49" s="495" t="s">
        <v>9</v>
      </c>
      <c r="F49" s="499" t="s">
        <v>10</v>
      </c>
      <c r="G49" s="247"/>
      <c r="H49" s="247"/>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row>
    <row r="50" spans="1:31" x14ac:dyDescent="0.25">
      <c r="A50" s="170" t="s">
        <v>12</v>
      </c>
      <c r="B50" s="50">
        <f>SUM(C50,E50)</f>
        <v>35</v>
      </c>
      <c r="C50" s="50">
        <v>0</v>
      </c>
      <c r="D50" s="15">
        <f>C50/$B50</f>
        <v>0</v>
      </c>
      <c r="E50" s="49">
        <v>35</v>
      </c>
      <c r="F50" s="630">
        <f>E50/$B50</f>
        <v>1</v>
      </c>
      <c r="G50" s="247"/>
      <c r="H50" s="247"/>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row>
    <row r="51" spans="1:31" x14ac:dyDescent="0.25">
      <c r="A51" s="170" t="s">
        <v>14</v>
      </c>
      <c r="B51" s="50">
        <f t="shared" ref="B51:B62" si="9">SUM(C51,E51)</f>
        <v>16</v>
      </c>
      <c r="C51" s="50">
        <v>0</v>
      </c>
      <c r="D51" s="15">
        <f t="shared" ref="D51:D63" si="10">C51/$B51</f>
        <v>0</v>
      </c>
      <c r="E51" s="49">
        <v>16</v>
      </c>
      <c r="F51" s="630">
        <f t="shared" ref="F51:F62" si="11">E51/$B51</f>
        <v>1</v>
      </c>
      <c r="G51" s="247"/>
      <c r="H51" s="247"/>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row>
    <row r="52" spans="1:31" x14ac:dyDescent="0.25">
      <c r="A52" s="170" t="s">
        <v>16</v>
      </c>
      <c r="B52" s="50">
        <f t="shared" si="9"/>
        <v>33</v>
      </c>
      <c r="C52" s="50">
        <v>15</v>
      </c>
      <c r="D52" s="15">
        <f t="shared" si="10"/>
        <v>0.45454545454545453</v>
      </c>
      <c r="E52" s="49">
        <v>18</v>
      </c>
      <c r="F52" s="630">
        <f t="shared" si="11"/>
        <v>0.54545454545454541</v>
      </c>
      <c r="G52" s="247"/>
      <c r="H52" s="247"/>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row>
    <row r="53" spans="1:31" x14ac:dyDescent="0.25">
      <c r="A53" s="170" t="s">
        <v>18</v>
      </c>
      <c r="B53" s="50">
        <f t="shared" si="9"/>
        <v>39</v>
      </c>
      <c r="C53" s="50">
        <v>2</v>
      </c>
      <c r="D53" s="15">
        <f t="shared" si="10"/>
        <v>5.128205128205128E-2</v>
      </c>
      <c r="E53" s="49">
        <v>37</v>
      </c>
      <c r="F53" s="630">
        <f t="shared" si="11"/>
        <v>0.94871794871794868</v>
      </c>
      <c r="G53" s="247"/>
      <c r="H53" s="247"/>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row>
    <row r="54" spans="1:31" x14ac:dyDescent="0.25">
      <c r="A54" s="170" t="s">
        <v>19</v>
      </c>
      <c r="B54" s="50">
        <f t="shared" si="9"/>
        <v>0</v>
      </c>
      <c r="C54" s="50">
        <v>0</v>
      </c>
      <c r="D54" s="15">
        <v>0</v>
      </c>
      <c r="E54" s="49">
        <v>0</v>
      </c>
      <c r="F54" s="630">
        <v>0</v>
      </c>
      <c r="G54" s="247"/>
      <c r="H54" s="247"/>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row>
    <row r="55" spans="1:31" x14ac:dyDescent="0.25">
      <c r="A55" s="170" t="s">
        <v>20</v>
      </c>
      <c r="B55" s="50">
        <f t="shared" si="9"/>
        <v>0</v>
      </c>
      <c r="C55" s="50">
        <v>0</v>
      </c>
      <c r="D55" s="15">
        <v>0</v>
      </c>
      <c r="E55" s="49">
        <v>0</v>
      </c>
      <c r="F55" s="630">
        <v>0</v>
      </c>
      <c r="G55" s="247"/>
      <c r="H55" s="247"/>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row>
    <row r="56" spans="1:31" x14ac:dyDescent="0.25">
      <c r="A56" s="170" t="s">
        <v>83</v>
      </c>
      <c r="B56" s="50">
        <f t="shared" si="9"/>
        <v>31</v>
      </c>
      <c r="C56" s="50">
        <v>0</v>
      </c>
      <c r="D56" s="15">
        <f t="shared" si="10"/>
        <v>0</v>
      </c>
      <c r="E56" s="49">
        <v>31</v>
      </c>
      <c r="F56" s="630">
        <f t="shared" si="11"/>
        <v>1</v>
      </c>
      <c r="G56" s="247"/>
      <c r="H56" s="247"/>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row>
    <row r="57" spans="1:31" x14ac:dyDescent="0.25">
      <c r="A57" s="170" t="s">
        <v>22</v>
      </c>
      <c r="B57" s="50">
        <f t="shared" si="9"/>
        <v>58</v>
      </c>
      <c r="C57" s="50">
        <v>16</v>
      </c>
      <c r="D57" s="15">
        <f t="shared" si="10"/>
        <v>0.27586206896551724</v>
      </c>
      <c r="E57" s="49">
        <v>42</v>
      </c>
      <c r="F57" s="630">
        <f t="shared" si="11"/>
        <v>0.72413793103448276</v>
      </c>
      <c r="G57" s="247"/>
      <c r="H57" s="247"/>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row>
    <row r="58" spans="1:31" x14ac:dyDescent="0.25">
      <c r="A58" s="170" t="s">
        <v>84</v>
      </c>
      <c r="B58" s="50">
        <f t="shared" si="9"/>
        <v>64</v>
      </c>
      <c r="C58" s="50">
        <v>0</v>
      </c>
      <c r="D58" s="15">
        <f t="shared" si="10"/>
        <v>0</v>
      </c>
      <c r="E58" s="49">
        <v>64</v>
      </c>
      <c r="F58" s="630">
        <f t="shared" si="11"/>
        <v>1</v>
      </c>
      <c r="G58" s="247"/>
      <c r="H58" s="247"/>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row>
    <row r="59" spans="1:31" x14ac:dyDescent="0.25">
      <c r="A59" s="170" t="s">
        <v>85</v>
      </c>
      <c r="B59" s="50">
        <f t="shared" si="9"/>
        <v>34</v>
      </c>
      <c r="C59" s="50">
        <v>2</v>
      </c>
      <c r="D59" s="15">
        <f t="shared" si="10"/>
        <v>5.8823529411764705E-2</v>
      </c>
      <c r="E59" s="49">
        <v>32</v>
      </c>
      <c r="F59" s="630">
        <f t="shared" si="11"/>
        <v>0.94117647058823528</v>
      </c>
      <c r="G59" s="247"/>
      <c r="H59" s="247"/>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row>
    <row r="60" spans="1:31" x14ac:dyDescent="0.25">
      <c r="A60" s="170" t="s">
        <v>86</v>
      </c>
      <c r="B60" s="50">
        <f t="shared" si="9"/>
        <v>0</v>
      </c>
      <c r="C60" s="50">
        <v>0</v>
      </c>
      <c r="D60" s="15">
        <v>0</v>
      </c>
      <c r="E60" s="49">
        <v>0</v>
      </c>
      <c r="F60" s="630">
        <v>0</v>
      </c>
      <c r="G60" s="247"/>
      <c r="H60" s="247"/>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row>
    <row r="61" spans="1:31" ht="19.5" customHeight="1" x14ac:dyDescent="0.25">
      <c r="A61" s="170" t="s">
        <v>87</v>
      </c>
      <c r="B61" s="50">
        <f t="shared" si="9"/>
        <v>48</v>
      </c>
      <c r="C61" s="50">
        <v>0</v>
      </c>
      <c r="D61" s="15">
        <f t="shared" si="10"/>
        <v>0</v>
      </c>
      <c r="E61" s="49">
        <v>48</v>
      </c>
      <c r="F61" s="630">
        <f t="shared" si="11"/>
        <v>1</v>
      </c>
      <c r="G61" s="247"/>
      <c r="H61" s="247"/>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row>
    <row r="62" spans="1:31" x14ac:dyDescent="0.25">
      <c r="A62" s="170" t="s">
        <v>27</v>
      </c>
      <c r="B62" s="50">
        <f t="shared" si="9"/>
        <v>21</v>
      </c>
      <c r="C62" s="50">
        <v>3</v>
      </c>
      <c r="D62" s="15">
        <f t="shared" si="10"/>
        <v>0.14285714285714285</v>
      </c>
      <c r="E62" s="49">
        <v>18</v>
      </c>
      <c r="F62" s="630">
        <f t="shared" si="11"/>
        <v>0.8571428571428571</v>
      </c>
      <c r="G62" s="247"/>
      <c r="H62" s="247"/>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row>
    <row r="63" spans="1:31" x14ac:dyDescent="0.25">
      <c r="A63" s="566" t="s">
        <v>28</v>
      </c>
      <c r="B63" s="2">
        <f>SUM(B50:B62)</f>
        <v>379</v>
      </c>
      <c r="C63" s="2">
        <f>SUM(C50:C62)</f>
        <v>38</v>
      </c>
      <c r="D63" s="14">
        <f t="shared" si="10"/>
        <v>0.10026385224274406</v>
      </c>
      <c r="E63" s="2">
        <f>SUM(E50:E62)</f>
        <v>341</v>
      </c>
      <c r="F63" s="259">
        <f>E63/$B63</f>
        <v>0.89973614775725597</v>
      </c>
      <c r="G63" s="247"/>
      <c r="H63" s="247"/>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row>
    <row r="64" spans="1:31" s="223" customFormat="1" ht="29.25" customHeight="1" x14ac:dyDescent="0.25">
      <c r="A64" s="732" t="s">
        <v>547</v>
      </c>
      <c r="B64" s="732"/>
      <c r="C64" s="732"/>
      <c r="D64" s="732"/>
      <c r="E64" s="732"/>
      <c r="F64" s="732"/>
      <c r="G64" s="732"/>
      <c r="I64" s="565"/>
    </row>
    <row r="65" spans="1:29" s="223" customFormat="1" x14ac:dyDescent="0.25">
      <c r="A65" s="247"/>
      <c r="B65" s="247"/>
      <c r="C65" s="247"/>
      <c r="D65" s="247"/>
      <c r="E65" s="247"/>
      <c r="F65" s="247"/>
      <c r="G65" s="247"/>
      <c r="H65" s="247"/>
      <c r="I65" s="247"/>
      <c r="J65" s="247"/>
    </row>
    <row r="66" spans="1:29" s="223" customFormat="1" ht="33" customHeight="1" x14ac:dyDescent="0.25">
      <c r="A66" s="690" t="s">
        <v>603</v>
      </c>
      <c r="B66" s="690"/>
      <c r="C66" s="690"/>
      <c r="D66" s="690"/>
      <c r="E66" s="690"/>
      <c r="F66" s="690"/>
      <c r="G66" s="690"/>
      <c r="H66" s="465"/>
      <c r="I66" s="465"/>
    </row>
    <row r="67" spans="1:29" s="223" customFormat="1" x14ac:dyDescent="0.25">
      <c r="A67" s="465"/>
      <c r="B67" s="465"/>
      <c r="C67" s="465"/>
      <c r="D67" s="465"/>
      <c r="E67" s="465"/>
      <c r="F67" s="465"/>
      <c r="G67" s="465"/>
      <c r="H67" s="465"/>
      <c r="I67" s="465"/>
    </row>
    <row r="68" spans="1:29" ht="15" customHeight="1" x14ac:dyDescent="0.25">
      <c r="A68" s="691" t="s">
        <v>88</v>
      </c>
      <c r="B68" s="694" t="s">
        <v>36</v>
      </c>
      <c r="C68" s="691" t="s">
        <v>63</v>
      </c>
      <c r="D68" s="691"/>
      <c r="E68" s="691" t="s">
        <v>62</v>
      </c>
      <c r="F68" s="752"/>
      <c r="G68" s="247"/>
      <c r="H68" s="533"/>
      <c r="I68" s="223"/>
      <c r="J68" s="223"/>
      <c r="K68" s="223"/>
      <c r="L68" s="223"/>
      <c r="M68" s="223"/>
      <c r="N68" s="223"/>
      <c r="O68" s="223"/>
      <c r="P68" s="223"/>
      <c r="Q68" s="223"/>
      <c r="R68" s="223"/>
      <c r="S68" s="223"/>
      <c r="T68" s="223"/>
      <c r="U68" s="223"/>
      <c r="V68" s="223"/>
      <c r="W68" s="223"/>
      <c r="X68" s="223"/>
      <c r="Y68" s="223"/>
      <c r="Z68" s="223"/>
      <c r="AA68" s="223"/>
      <c r="AB68" s="223"/>
      <c r="AC68" s="223"/>
    </row>
    <row r="69" spans="1:29" x14ac:dyDescent="0.25">
      <c r="A69" s="692"/>
      <c r="B69" s="695"/>
      <c r="C69" s="693"/>
      <c r="D69" s="693"/>
      <c r="E69" s="693"/>
      <c r="F69" s="753"/>
      <c r="G69" s="247"/>
      <c r="H69" s="247"/>
      <c r="I69" s="223"/>
      <c r="J69" s="223"/>
      <c r="K69" s="223"/>
      <c r="L69" s="223"/>
      <c r="M69" s="223"/>
      <c r="N69" s="223"/>
      <c r="O69" s="223"/>
      <c r="P69" s="223"/>
      <c r="Q69" s="223"/>
      <c r="R69" s="223"/>
      <c r="S69" s="223"/>
      <c r="T69" s="223"/>
      <c r="U69" s="223"/>
      <c r="V69" s="223"/>
      <c r="W69" s="223"/>
      <c r="X69" s="223"/>
      <c r="Y69" s="223"/>
      <c r="Z69" s="223"/>
      <c r="AA69" s="223"/>
      <c r="AB69" s="223"/>
      <c r="AC69" s="223"/>
    </row>
    <row r="70" spans="1:29" x14ac:dyDescent="0.25">
      <c r="A70" s="693"/>
      <c r="B70" s="696"/>
      <c r="C70" s="405" t="s">
        <v>9</v>
      </c>
      <c r="D70" s="405" t="s">
        <v>10</v>
      </c>
      <c r="E70" s="495" t="s">
        <v>9</v>
      </c>
      <c r="F70" s="499" t="s">
        <v>10</v>
      </c>
      <c r="G70" s="247"/>
      <c r="H70" s="247"/>
      <c r="I70" s="223"/>
      <c r="J70" s="223"/>
      <c r="K70" s="223"/>
      <c r="L70" s="223"/>
      <c r="M70" s="223"/>
      <c r="N70" s="223"/>
      <c r="O70" s="223"/>
      <c r="P70" s="223"/>
      <c r="Q70" s="223"/>
      <c r="R70" s="223"/>
      <c r="S70" s="223"/>
      <c r="T70" s="223"/>
      <c r="U70" s="223"/>
      <c r="V70" s="223"/>
      <c r="W70" s="223"/>
      <c r="X70" s="223"/>
      <c r="Y70" s="223"/>
      <c r="Z70" s="223"/>
      <c r="AA70" s="223"/>
      <c r="AB70" s="223"/>
      <c r="AC70" s="223"/>
    </row>
    <row r="71" spans="1:29" x14ac:dyDescent="0.25">
      <c r="A71" s="170" t="s">
        <v>12</v>
      </c>
      <c r="B71" s="50">
        <f>SUM(C71,E71)</f>
        <v>34</v>
      </c>
      <c r="C71" s="50">
        <v>25</v>
      </c>
      <c r="D71" s="15">
        <f>C71/$B71</f>
        <v>0.73529411764705888</v>
      </c>
      <c r="E71" s="49">
        <v>9</v>
      </c>
      <c r="F71" s="630">
        <f>E71/$B71</f>
        <v>0.26470588235294118</v>
      </c>
      <c r="G71" s="247"/>
      <c r="H71" s="247"/>
      <c r="I71" s="223"/>
      <c r="J71" s="223"/>
      <c r="K71" s="223"/>
      <c r="L71" s="223"/>
      <c r="M71" s="223"/>
      <c r="N71" s="223"/>
      <c r="O71" s="223"/>
      <c r="P71" s="223"/>
      <c r="Q71" s="223"/>
      <c r="R71" s="223"/>
      <c r="S71" s="223"/>
      <c r="T71" s="223"/>
      <c r="U71" s="223"/>
      <c r="V71" s="223"/>
      <c r="W71" s="223"/>
      <c r="X71" s="223"/>
      <c r="Y71" s="223"/>
      <c r="Z71" s="223"/>
      <c r="AA71" s="223"/>
      <c r="AB71" s="223"/>
      <c r="AC71" s="223"/>
    </row>
    <row r="72" spans="1:29" x14ac:dyDescent="0.25">
      <c r="A72" s="170" t="s">
        <v>14</v>
      </c>
      <c r="B72" s="50">
        <f t="shared" ref="B72:B83" si="12">SUM(C72,E72)</f>
        <v>16</v>
      </c>
      <c r="C72" s="50">
        <v>15</v>
      </c>
      <c r="D72" s="15">
        <f t="shared" ref="D72:D84" si="13">C72/$B72</f>
        <v>0.9375</v>
      </c>
      <c r="E72" s="49">
        <v>1</v>
      </c>
      <c r="F72" s="630">
        <f t="shared" ref="F72:F83" si="14">E72/$B72</f>
        <v>6.25E-2</v>
      </c>
      <c r="G72" s="247"/>
      <c r="H72" s="247"/>
      <c r="I72" s="223"/>
      <c r="J72" s="223"/>
      <c r="K72" s="223"/>
      <c r="L72" s="223"/>
      <c r="M72" s="223"/>
      <c r="N72" s="223"/>
      <c r="O72" s="223"/>
      <c r="P72" s="223"/>
      <c r="Q72" s="223"/>
      <c r="R72" s="223"/>
      <c r="S72" s="223"/>
      <c r="T72" s="223"/>
      <c r="U72" s="223"/>
      <c r="V72" s="223"/>
      <c r="W72" s="223"/>
      <c r="X72" s="223"/>
      <c r="Y72" s="223"/>
      <c r="Z72" s="223"/>
      <c r="AA72" s="223"/>
      <c r="AB72" s="223"/>
      <c r="AC72" s="223"/>
    </row>
    <row r="73" spans="1:29" x14ac:dyDescent="0.25">
      <c r="A73" s="170" t="s">
        <v>16</v>
      </c>
      <c r="B73" s="50">
        <f t="shared" si="12"/>
        <v>16</v>
      </c>
      <c r="C73" s="50">
        <v>13</v>
      </c>
      <c r="D73" s="15">
        <f t="shared" si="13"/>
        <v>0.8125</v>
      </c>
      <c r="E73" s="49">
        <v>3</v>
      </c>
      <c r="F73" s="630">
        <f t="shared" si="14"/>
        <v>0.1875</v>
      </c>
      <c r="G73" s="247"/>
      <c r="H73" s="247"/>
      <c r="I73" s="223"/>
      <c r="J73" s="223"/>
      <c r="K73" s="223"/>
      <c r="L73" s="223"/>
      <c r="M73" s="223"/>
      <c r="N73" s="223"/>
      <c r="O73" s="223"/>
      <c r="P73" s="223"/>
      <c r="Q73" s="223"/>
      <c r="R73" s="223"/>
      <c r="S73" s="223"/>
      <c r="T73" s="223"/>
      <c r="U73" s="223"/>
      <c r="V73" s="223"/>
      <c r="W73" s="223"/>
      <c r="X73" s="223"/>
      <c r="Y73" s="223"/>
      <c r="Z73" s="223"/>
      <c r="AA73" s="223"/>
      <c r="AB73" s="223"/>
      <c r="AC73" s="223"/>
    </row>
    <row r="74" spans="1:29" x14ac:dyDescent="0.25">
      <c r="A74" s="170" t="s">
        <v>18</v>
      </c>
      <c r="B74" s="50">
        <f t="shared" si="12"/>
        <v>5</v>
      </c>
      <c r="C74" s="50">
        <v>4</v>
      </c>
      <c r="D74" s="15">
        <f t="shared" si="13"/>
        <v>0.8</v>
      </c>
      <c r="E74" s="49">
        <v>1</v>
      </c>
      <c r="F74" s="630">
        <f t="shared" si="14"/>
        <v>0.2</v>
      </c>
      <c r="G74" s="247"/>
      <c r="H74" s="247"/>
      <c r="I74" s="223"/>
      <c r="J74" s="223"/>
      <c r="K74" s="223"/>
      <c r="L74" s="223"/>
      <c r="M74" s="223"/>
      <c r="N74" s="223"/>
      <c r="O74" s="223"/>
      <c r="P74" s="223"/>
      <c r="Q74" s="223"/>
      <c r="R74" s="223"/>
      <c r="S74" s="223"/>
      <c r="T74" s="223"/>
      <c r="U74" s="223"/>
      <c r="V74" s="223"/>
      <c r="W74" s="223"/>
      <c r="X74" s="223"/>
      <c r="Y74" s="223"/>
      <c r="Z74" s="223"/>
      <c r="AA74" s="223"/>
      <c r="AB74" s="223"/>
      <c r="AC74" s="223"/>
    </row>
    <row r="75" spans="1:29" x14ac:dyDescent="0.25">
      <c r="A75" s="170" t="s">
        <v>19</v>
      </c>
      <c r="B75" s="50">
        <f t="shared" si="12"/>
        <v>0</v>
      </c>
      <c r="C75" s="50">
        <v>0</v>
      </c>
      <c r="D75" s="15">
        <v>0</v>
      </c>
      <c r="E75" s="49">
        <v>0</v>
      </c>
      <c r="F75" s="630">
        <v>0</v>
      </c>
      <c r="G75" s="247"/>
      <c r="H75" s="223"/>
      <c r="I75" s="565"/>
      <c r="J75" s="223"/>
      <c r="K75" s="223"/>
      <c r="L75" s="223"/>
      <c r="M75" s="223"/>
      <c r="N75" s="223"/>
      <c r="O75" s="223"/>
      <c r="P75" s="223"/>
      <c r="Q75" s="223"/>
      <c r="R75" s="223"/>
      <c r="S75" s="223"/>
      <c r="T75" s="223"/>
      <c r="U75" s="223"/>
      <c r="V75" s="223"/>
      <c r="W75" s="223"/>
      <c r="X75" s="223"/>
      <c r="Y75" s="223"/>
      <c r="Z75" s="223"/>
      <c r="AA75" s="223"/>
      <c r="AB75" s="223"/>
      <c r="AC75" s="223"/>
    </row>
    <row r="76" spans="1:29" x14ac:dyDescent="0.25">
      <c r="A76" s="170" t="s">
        <v>20</v>
      </c>
      <c r="B76" s="50">
        <f t="shared" si="12"/>
        <v>0</v>
      </c>
      <c r="C76" s="50">
        <v>0</v>
      </c>
      <c r="D76" s="15">
        <v>0</v>
      </c>
      <c r="E76" s="49">
        <v>0</v>
      </c>
      <c r="F76" s="630">
        <v>0</v>
      </c>
      <c r="G76" s="247"/>
      <c r="H76" s="223"/>
      <c r="I76" s="565"/>
      <c r="J76" s="223"/>
      <c r="K76" s="223"/>
      <c r="L76" s="223"/>
      <c r="M76" s="223"/>
      <c r="N76" s="223"/>
      <c r="O76" s="223"/>
      <c r="P76" s="223"/>
      <c r="Q76" s="223"/>
      <c r="R76" s="223"/>
      <c r="S76" s="223"/>
      <c r="T76" s="223"/>
      <c r="U76" s="223"/>
      <c r="V76" s="223"/>
      <c r="W76" s="223"/>
      <c r="X76" s="223"/>
      <c r="Y76" s="223"/>
      <c r="Z76" s="223"/>
      <c r="AA76" s="223"/>
      <c r="AB76" s="223"/>
      <c r="AC76" s="223"/>
    </row>
    <row r="77" spans="1:29" x14ac:dyDescent="0.25">
      <c r="A77" s="170" t="s">
        <v>83</v>
      </c>
      <c r="B77" s="50">
        <f t="shared" si="12"/>
        <v>38</v>
      </c>
      <c r="C77" s="50">
        <v>32</v>
      </c>
      <c r="D77" s="15">
        <f t="shared" si="13"/>
        <v>0.84210526315789469</v>
      </c>
      <c r="E77" s="49">
        <v>6</v>
      </c>
      <c r="F77" s="630">
        <f t="shared" si="14"/>
        <v>0.15789473684210525</v>
      </c>
      <c r="G77" s="247"/>
      <c r="H77" s="247"/>
      <c r="I77" s="223"/>
      <c r="J77" s="223"/>
      <c r="K77" s="223"/>
      <c r="L77" s="223"/>
      <c r="M77" s="223"/>
      <c r="N77" s="223"/>
      <c r="O77" s="223"/>
      <c r="P77" s="223"/>
      <c r="Q77" s="223"/>
      <c r="R77" s="223"/>
      <c r="S77" s="223"/>
      <c r="T77" s="223"/>
      <c r="U77" s="223"/>
      <c r="V77" s="223"/>
      <c r="W77" s="223"/>
      <c r="X77" s="223"/>
      <c r="Y77" s="223"/>
      <c r="Z77" s="223"/>
      <c r="AA77" s="223"/>
      <c r="AB77" s="223"/>
      <c r="AC77" s="223"/>
    </row>
    <row r="78" spans="1:29" x14ac:dyDescent="0.25">
      <c r="A78" s="170" t="s">
        <v>22</v>
      </c>
      <c r="B78" s="50">
        <f t="shared" si="12"/>
        <v>47</v>
      </c>
      <c r="C78" s="50">
        <v>36</v>
      </c>
      <c r="D78" s="15">
        <f t="shared" si="13"/>
        <v>0.76595744680851063</v>
      </c>
      <c r="E78" s="49">
        <v>11</v>
      </c>
      <c r="F78" s="630">
        <f t="shared" si="14"/>
        <v>0.23404255319148937</v>
      </c>
      <c r="G78" s="247"/>
      <c r="H78" s="247"/>
      <c r="I78" s="223"/>
      <c r="J78" s="223"/>
      <c r="K78" s="223"/>
      <c r="L78" s="223"/>
      <c r="M78" s="223"/>
      <c r="N78" s="223"/>
      <c r="O78" s="223"/>
      <c r="P78" s="223"/>
      <c r="Q78" s="223"/>
      <c r="R78" s="223"/>
      <c r="S78" s="223"/>
      <c r="T78" s="223"/>
      <c r="U78" s="223"/>
      <c r="V78" s="223"/>
      <c r="W78" s="223"/>
      <c r="X78" s="223"/>
      <c r="Y78" s="223"/>
      <c r="Z78" s="223"/>
      <c r="AA78" s="223"/>
      <c r="AB78" s="223"/>
      <c r="AC78" s="223"/>
    </row>
    <row r="79" spans="1:29" x14ac:dyDescent="0.25">
      <c r="A79" s="170" t="s">
        <v>84</v>
      </c>
      <c r="B79" s="50">
        <f t="shared" si="12"/>
        <v>62</v>
      </c>
      <c r="C79" s="50">
        <v>46</v>
      </c>
      <c r="D79" s="15">
        <f t="shared" si="13"/>
        <v>0.74193548387096775</v>
      </c>
      <c r="E79" s="49">
        <v>16</v>
      </c>
      <c r="F79" s="630">
        <f t="shared" si="14"/>
        <v>0.25806451612903225</v>
      </c>
      <c r="G79" s="247"/>
      <c r="H79" s="247"/>
      <c r="I79" s="223"/>
      <c r="J79" s="223"/>
      <c r="K79" s="223"/>
      <c r="L79" s="223"/>
      <c r="M79" s="223"/>
      <c r="N79" s="223"/>
      <c r="O79" s="223"/>
      <c r="P79" s="223"/>
      <c r="Q79" s="223"/>
      <c r="R79" s="223"/>
      <c r="S79" s="223"/>
      <c r="T79" s="223"/>
      <c r="U79" s="223"/>
      <c r="V79" s="223"/>
      <c r="W79" s="223"/>
      <c r="X79" s="223"/>
      <c r="Y79" s="223"/>
      <c r="Z79" s="223"/>
      <c r="AA79" s="223"/>
      <c r="AB79" s="223"/>
      <c r="AC79" s="223"/>
    </row>
    <row r="80" spans="1:29" x14ac:dyDescent="0.25">
      <c r="A80" s="170" t="s">
        <v>85</v>
      </c>
      <c r="B80" s="50">
        <f t="shared" si="12"/>
        <v>29</v>
      </c>
      <c r="C80" s="50">
        <v>25</v>
      </c>
      <c r="D80" s="15">
        <f t="shared" si="13"/>
        <v>0.86206896551724133</v>
      </c>
      <c r="E80" s="49">
        <v>4</v>
      </c>
      <c r="F80" s="630">
        <f t="shared" si="14"/>
        <v>0.13793103448275862</v>
      </c>
      <c r="G80" s="247"/>
      <c r="H80" s="247"/>
      <c r="I80" s="223"/>
      <c r="J80" s="223"/>
      <c r="K80" s="223"/>
      <c r="L80" s="223"/>
      <c r="M80" s="223"/>
      <c r="N80" s="223"/>
      <c r="O80" s="223"/>
      <c r="P80" s="223"/>
      <c r="Q80" s="223"/>
      <c r="R80" s="223"/>
      <c r="S80" s="223"/>
      <c r="T80" s="223"/>
      <c r="U80" s="223"/>
      <c r="V80" s="223"/>
      <c r="W80" s="223"/>
      <c r="X80" s="223"/>
      <c r="Y80" s="223"/>
      <c r="Z80" s="223"/>
      <c r="AA80" s="223"/>
      <c r="AB80" s="223"/>
      <c r="AC80" s="223"/>
    </row>
    <row r="81" spans="1:29" x14ac:dyDescent="0.25">
      <c r="A81" s="170" t="s">
        <v>86</v>
      </c>
      <c r="B81" s="50">
        <f t="shared" si="12"/>
        <v>0</v>
      </c>
      <c r="C81" s="50">
        <v>0</v>
      </c>
      <c r="D81" s="15">
        <v>0</v>
      </c>
      <c r="E81" s="49">
        <v>0</v>
      </c>
      <c r="F81" s="630">
        <v>0</v>
      </c>
      <c r="G81" s="247"/>
      <c r="H81" s="223"/>
      <c r="I81" s="565"/>
      <c r="J81" s="223"/>
      <c r="K81" s="223"/>
      <c r="L81" s="223"/>
      <c r="M81" s="223"/>
      <c r="N81" s="223"/>
      <c r="O81" s="223"/>
      <c r="P81" s="223"/>
      <c r="Q81" s="223"/>
      <c r="R81" s="223"/>
      <c r="S81" s="223"/>
      <c r="T81" s="223"/>
      <c r="U81" s="223"/>
      <c r="V81" s="223"/>
      <c r="W81" s="223"/>
      <c r="X81" s="223"/>
      <c r="Y81" s="223"/>
      <c r="Z81" s="223"/>
      <c r="AA81" s="223"/>
      <c r="AB81" s="223"/>
      <c r="AC81" s="223"/>
    </row>
    <row r="82" spans="1:29" x14ac:dyDescent="0.25">
      <c r="A82" s="170" t="s">
        <v>87</v>
      </c>
      <c r="B82" s="50">
        <f t="shared" si="12"/>
        <v>26</v>
      </c>
      <c r="C82" s="50">
        <v>26</v>
      </c>
      <c r="D82" s="15">
        <f t="shared" si="13"/>
        <v>1</v>
      </c>
      <c r="E82" s="49">
        <v>0</v>
      </c>
      <c r="F82" s="630">
        <f t="shared" si="14"/>
        <v>0</v>
      </c>
      <c r="G82" s="247"/>
      <c r="H82" s="247"/>
      <c r="I82" s="223"/>
      <c r="J82" s="223"/>
      <c r="K82" s="223"/>
      <c r="L82" s="223"/>
      <c r="M82" s="223"/>
      <c r="N82" s="223"/>
      <c r="O82" s="223"/>
      <c r="P82" s="223"/>
      <c r="Q82" s="223"/>
      <c r="R82" s="223"/>
      <c r="S82" s="223"/>
      <c r="T82" s="223"/>
      <c r="U82" s="223"/>
      <c r="V82" s="223"/>
      <c r="W82" s="223"/>
      <c r="X82" s="223"/>
      <c r="Y82" s="223"/>
      <c r="Z82" s="223"/>
      <c r="AA82" s="223"/>
      <c r="AB82" s="223"/>
      <c r="AC82" s="223"/>
    </row>
    <row r="83" spans="1:29" x14ac:dyDescent="0.25">
      <c r="A83" s="170" t="s">
        <v>27</v>
      </c>
      <c r="B83" s="50">
        <f t="shared" si="12"/>
        <v>21</v>
      </c>
      <c r="C83" s="50">
        <v>18</v>
      </c>
      <c r="D83" s="15">
        <f t="shared" si="13"/>
        <v>0.8571428571428571</v>
      </c>
      <c r="E83" s="49">
        <v>3</v>
      </c>
      <c r="F83" s="630">
        <f t="shared" si="14"/>
        <v>0.14285714285714285</v>
      </c>
      <c r="G83" s="247"/>
      <c r="H83" s="247"/>
      <c r="I83" s="223"/>
      <c r="J83" s="223"/>
      <c r="K83" s="223"/>
      <c r="L83" s="223"/>
      <c r="M83" s="223"/>
      <c r="N83" s="223"/>
      <c r="O83" s="223"/>
      <c r="P83" s="223"/>
      <c r="Q83" s="223"/>
      <c r="R83" s="223"/>
      <c r="S83" s="223"/>
      <c r="T83" s="223"/>
      <c r="U83" s="223"/>
      <c r="V83" s="223"/>
      <c r="W83" s="223"/>
      <c r="X83" s="223"/>
      <c r="Y83" s="223"/>
      <c r="Z83" s="223"/>
      <c r="AA83" s="223"/>
      <c r="AB83" s="223"/>
      <c r="AC83" s="223"/>
    </row>
    <row r="84" spans="1:29" x14ac:dyDescent="0.25">
      <c r="A84" s="566" t="s">
        <v>28</v>
      </c>
      <c r="B84" s="2">
        <f>SUM(B71:B83)</f>
        <v>294</v>
      </c>
      <c r="C84" s="2">
        <f>SUM(C71:C83)</f>
        <v>240</v>
      </c>
      <c r="D84" s="14">
        <f t="shared" si="13"/>
        <v>0.81632653061224492</v>
      </c>
      <c r="E84" s="2">
        <f>SUM(E71:E83)</f>
        <v>54</v>
      </c>
      <c r="F84" s="259">
        <f>E84/$B84</f>
        <v>0.18367346938775511</v>
      </c>
      <c r="G84" s="247"/>
      <c r="H84" s="247"/>
      <c r="I84" s="223"/>
      <c r="J84" s="223"/>
      <c r="K84" s="223"/>
      <c r="L84" s="223"/>
      <c r="M84" s="223"/>
      <c r="N84" s="223"/>
      <c r="O84" s="223"/>
      <c r="P84" s="223"/>
      <c r="Q84" s="223"/>
      <c r="R84" s="223"/>
      <c r="S84" s="223"/>
      <c r="T84" s="223"/>
      <c r="U84" s="223"/>
      <c r="V84" s="223"/>
      <c r="W84" s="223"/>
      <c r="X84" s="223"/>
      <c r="Y84" s="223"/>
      <c r="Z84" s="223"/>
      <c r="AA84" s="223"/>
      <c r="AB84" s="223"/>
      <c r="AC84" s="223"/>
    </row>
    <row r="85" spans="1:29" s="223" customFormat="1" ht="29.25" customHeight="1" x14ac:dyDescent="0.25">
      <c r="A85" s="732" t="s">
        <v>547</v>
      </c>
      <c r="B85" s="732"/>
      <c r="C85" s="732"/>
      <c r="D85" s="732"/>
      <c r="E85" s="732"/>
      <c r="F85" s="732"/>
      <c r="G85" s="732"/>
      <c r="I85" s="565"/>
    </row>
    <row r="86" spans="1:29" s="223" customFormat="1" x14ac:dyDescent="0.25">
      <c r="A86" s="247"/>
      <c r="B86" s="247"/>
      <c r="C86" s="247"/>
      <c r="D86" s="247"/>
      <c r="E86" s="247"/>
      <c r="F86" s="247"/>
      <c r="G86" s="247"/>
      <c r="H86" s="247"/>
      <c r="I86" s="247"/>
      <c r="J86" s="247"/>
    </row>
    <row r="87" spans="1:29" s="223" customFormat="1" x14ac:dyDescent="0.25">
      <c r="A87" s="247"/>
      <c r="B87" s="247"/>
      <c r="C87" s="247"/>
      <c r="D87" s="247"/>
      <c r="E87" s="247"/>
      <c r="F87" s="247"/>
      <c r="G87" s="247"/>
      <c r="H87" s="247"/>
      <c r="I87" s="247"/>
      <c r="J87" s="247"/>
    </row>
    <row r="88" spans="1:29" s="223" customFormat="1" x14ac:dyDescent="0.25">
      <c r="A88" s="247"/>
      <c r="B88" s="247"/>
      <c r="C88" s="247"/>
      <c r="D88" s="247"/>
      <c r="E88" s="247"/>
      <c r="F88" s="247"/>
      <c r="G88" s="247"/>
      <c r="H88" s="247"/>
      <c r="I88" s="247"/>
      <c r="J88" s="247"/>
    </row>
    <row r="89" spans="1:29" s="223" customFormat="1" x14ac:dyDescent="0.25">
      <c r="A89" s="247"/>
      <c r="B89" s="247"/>
      <c r="C89" s="247"/>
      <c r="D89" s="247"/>
      <c r="E89" s="247"/>
      <c r="F89" s="247"/>
      <c r="G89" s="247"/>
      <c r="H89" s="247"/>
      <c r="I89" s="247"/>
      <c r="J89" s="247"/>
    </row>
    <row r="90" spans="1:29" s="223" customFormat="1" x14ac:dyDescent="0.25">
      <c r="A90" s="247"/>
      <c r="B90" s="247"/>
      <c r="C90" s="247"/>
      <c r="D90" s="247"/>
      <c r="E90" s="247"/>
      <c r="F90" s="247"/>
      <c r="G90" s="247"/>
      <c r="H90" s="247"/>
      <c r="I90" s="247"/>
      <c r="J90" s="247"/>
    </row>
    <row r="91" spans="1:29" s="223" customFormat="1" x14ac:dyDescent="0.25">
      <c r="A91" s="247"/>
      <c r="B91" s="247"/>
      <c r="C91" s="247"/>
      <c r="D91" s="247"/>
      <c r="E91" s="247"/>
      <c r="F91" s="247"/>
      <c r="G91" s="247"/>
      <c r="H91" s="247"/>
      <c r="I91" s="247"/>
      <c r="J91" s="247"/>
    </row>
    <row r="92" spans="1:29" s="223" customFormat="1" x14ac:dyDescent="0.25">
      <c r="A92" s="247"/>
      <c r="B92" s="247"/>
      <c r="C92" s="247"/>
      <c r="D92" s="247"/>
      <c r="E92" s="247"/>
      <c r="F92" s="247"/>
      <c r="G92" s="247"/>
      <c r="H92" s="247"/>
      <c r="I92" s="247"/>
      <c r="J92" s="247"/>
    </row>
    <row r="93" spans="1:29" s="223" customFormat="1" x14ac:dyDescent="0.25">
      <c r="A93" s="247"/>
      <c r="B93" s="247"/>
      <c r="C93" s="247"/>
      <c r="D93" s="247"/>
      <c r="E93" s="247"/>
      <c r="F93" s="247"/>
      <c r="G93" s="247"/>
      <c r="H93" s="247"/>
      <c r="I93" s="247"/>
      <c r="J93" s="247"/>
    </row>
    <row r="94" spans="1:29" s="223" customFormat="1" x14ac:dyDescent="0.25">
      <c r="A94" s="247"/>
      <c r="B94" s="247"/>
      <c r="C94" s="247"/>
      <c r="D94" s="247"/>
      <c r="E94" s="247"/>
      <c r="F94" s="247"/>
      <c r="G94" s="247"/>
      <c r="H94" s="247"/>
      <c r="I94" s="247"/>
      <c r="J94" s="247"/>
    </row>
    <row r="95" spans="1:29" s="223" customFormat="1" x14ac:dyDescent="0.25">
      <c r="A95" s="247"/>
      <c r="B95" s="247"/>
      <c r="C95" s="247"/>
      <c r="D95" s="247"/>
      <c r="E95" s="247"/>
      <c r="F95" s="247"/>
      <c r="G95" s="247"/>
      <c r="H95" s="247"/>
      <c r="I95" s="247"/>
      <c r="J95" s="247"/>
    </row>
    <row r="96" spans="1:29" s="223" customFormat="1" x14ac:dyDescent="0.25">
      <c r="A96" s="247"/>
      <c r="B96" s="247"/>
      <c r="C96" s="247"/>
      <c r="D96" s="247"/>
      <c r="E96" s="247"/>
      <c r="F96" s="247"/>
      <c r="G96" s="247"/>
      <c r="H96" s="247"/>
      <c r="I96" s="247"/>
      <c r="J96" s="247"/>
    </row>
    <row r="97" spans="1:10" s="223" customFormat="1" x14ac:dyDescent="0.25">
      <c r="A97" s="247"/>
      <c r="B97" s="247"/>
      <c r="C97" s="247"/>
      <c r="D97" s="247"/>
      <c r="E97" s="247"/>
      <c r="F97" s="247"/>
      <c r="G97" s="247"/>
      <c r="H97" s="247"/>
      <c r="I97" s="247"/>
      <c r="J97" s="247"/>
    </row>
    <row r="98" spans="1:10" s="223" customFormat="1" x14ac:dyDescent="0.25">
      <c r="A98" s="247"/>
      <c r="B98" s="247"/>
      <c r="C98" s="247"/>
      <c r="D98" s="247"/>
      <c r="E98" s="247"/>
      <c r="F98" s="247"/>
      <c r="G98" s="247"/>
      <c r="H98" s="247"/>
      <c r="I98" s="247"/>
      <c r="J98" s="247"/>
    </row>
    <row r="99" spans="1:10" s="223" customFormat="1" x14ac:dyDescent="0.25">
      <c r="I99" s="565"/>
    </row>
    <row r="100" spans="1:10" s="223" customFormat="1" x14ac:dyDescent="0.25">
      <c r="I100" s="565"/>
    </row>
    <row r="101" spans="1:10" s="223" customFormat="1" x14ac:dyDescent="0.25">
      <c r="I101" s="565"/>
    </row>
    <row r="102" spans="1:10" s="223" customFormat="1" x14ac:dyDescent="0.25">
      <c r="I102" s="565"/>
    </row>
    <row r="103" spans="1:10" s="223" customFormat="1" x14ac:dyDescent="0.25">
      <c r="I103" s="565"/>
    </row>
  </sheetData>
  <mergeCells count="24">
    <mergeCell ref="G5:H6"/>
    <mergeCell ref="J5:K6"/>
    <mergeCell ref="A26:A28"/>
    <mergeCell ref="B26:B28"/>
    <mergeCell ref="C26:D27"/>
    <mergeCell ref="E26:F27"/>
    <mergeCell ref="A5:A7"/>
    <mergeCell ref="C5:D6"/>
    <mergeCell ref="E5:F6"/>
    <mergeCell ref="A24:G24"/>
    <mergeCell ref="A22:L22"/>
    <mergeCell ref="A43:G43"/>
    <mergeCell ref="A45:G45"/>
    <mergeCell ref="A64:G64"/>
    <mergeCell ref="A66:G66"/>
    <mergeCell ref="A85:G85"/>
    <mergeCell ref="A68:A70"/>
    <mergeCell ref="B68:B70"/>
    <mergeCell ref="C68:D69"/>
    <mergeCell ref="E68:F69"/>
    <mergeCell ref="A47:A49"/>
    <mergeCell ref="B47:B49"/>
    <mergeCell ref="C47:D48"/>
    <mergeCell ref="E47:F48"/>
  </mergeCells>
  <hyperlinks>
    <hyperlink ref="A1" location="TOC!A1" display="TOC"/>
  </hyperlinks>
  <pageMargins left="0.70866141732283472" right="0.70866141732283472" top="0.74803149606299213" bottom="0.74803149606299213" header="0.31496062992125984" footer="0.31496062992125984"/>
  <pageSetup paperSize="9" scale="71" orientation="landscape" r:id="rId1"/>
  <headerFooter>
    <oddHeader>&amp;C&amp;F</oddHeader>
    <oddFooter>&amp;C&amp;A
Page &amp;P of &amp;N</oddFooter>
  </headerFooter>
  <rowBreaks count="3" manualBreakCount="3">
    <brk id="23" max="11" man="1"/>
    <brk id="44" max="11" man="1"/>
    <brk id="65" max="11"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FD43"/>
  <sheetViews>
    <sheetView zoomScaleNormal="100" zoomScaleSheetLayoutView="85" workbookViewId="0"/>
  </sheetViews>
  <sheetFormatPr defaultRowHeight="15" x14ac:dyDescent="0.25"/>
  <cols>
    <col min="1" max="1" width="50.28515625" customWidth="1"/>
    <col min="3" max="3" width="10" bestFit="1" customWidth="1"/>
    <col min="7" max="7" width="10" bestFit="1" customWidth="1"/>
    <col min="9" max="9" width="10" bestFit="1" customWidth="1"/>
    <col min="11" max="11" width="10" bestFit="1" customWidth="1"/>
    <col min="12" max="15" width="9.140625" style="223"/>
    <col min="16" max="16" width="23" style="223" customWidth="1"/>
    <col min="17" max="24" width="9.140625" style="223"/>
  </cols>
  <sheetData>
    <row r="1" spans="1:16384" s="223" customFormat="1" x14ac:dyDescent="0.25">
      <c r="A1" s="222" t="s">
        <v>74</v>
      </c>
    </row>
    <row r="2" spans="1:16384" s="223" customFormat="1" x14ac:dyDescent="0.25">
      <c r="A2" s="222"/>
    </row>
    <row r="3" spans="1:16384" s="223" customFormat="1" ht="15.75" x14ac:dyDescent="0.25">
      <c r="A3" s="224" t="s">
        <v>505</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225"/>
      <c r="BU3" s="225"/>
      <c r="BV3" s="225"/>
      <c r="BW3" s="225"/>
      <c r="BX3" s="225"/>
      <c r="BY3" s="225"/>
      <c r="BZ3" s="225"/>
      <c r="CA3" s="225"/>
      <c r="CB3" s="225"/>
      <c r="CC3" s="225"/>
      <c r="CD3" s="225"/>
      <c r="CE3" s="225"/>
      <c r="CF3" s="225"/>
      <c r="CG3" s="225"/>
      <c r="CH3" s="225"/>
      <c r="CI3" s="225"/>
      <c r="CJ3" s="225"/>
      <c r="CK3" s="225"/>
      <c r="CL3" s="225"/>
      <c r="CM3" s="225"/>
      <c r="CN3" s="225"/>
      <c r="CO3" s="225"/>
      <c r="CP3" s="225"/>
      <c r="CQ3" s="225"/>
      <c r="CR3" s="225"/>
      <c r="CS3" s="225"/>
      <c r="CT3" s="225"/>
      <c r="CU3" s="225"/>
      <c r="CV3" s="225"/>
      <c r="CW3" s="225"/>
      <c r="CX3" s="225"/>
      <c r="CY3" s="225"/>
      <c r="CZ3" s="225"/>
      <c r="DA3" s="225"/>
      <c r="DB3" s="225"/>
      <c r="DC3" s="225"/>
      <c r="DD3" s="225"/>
      <c r="DE3" s="225"/>
      <c r="DF3" s="225"/>
      <c r="DG3" s="225"/>
      <c r="DH3" s="225"/>
      <c r="DI3" s="225"/>
      <c r="DJ3" s="225"/>
      <c r="DK3" s="225"/>
      <c r="DL3" s="225"/>
      <c r="DM3" s="225"/>
      <c r="DN3" s="225"/>
      <c r="DO3" s="225"/>
      <c r="DP3" s="225"/>
      <c r="DQ3" s="225"/>
      <c r="DR3" s="225"/>
      <c r="DS3" s="225"/>
      <c r="DT3" s="225"/>
      <c r="DU3" s="225"/>
      <c r="DV3" s="225"/>
      <c r="DW3" s="225"/>
      <c r="DX3" s="225"/>
      <c r="DY3" s="225"/>
      <c r="DZ3" s="225"/>
      <c r="EA3" s="225"/>
      <c r="EB3" s="225"/>
      <c r="EC3" s="225"/>
      <c r="ED3" s="225"/>
      <c r="EE3" s="225"/>
      <c r="EF3" s="225"/>
      <c r="EG3" s="225"/>
      <c r="EH3" s="225"/>
      <c r="EI3" s="225"/>
      <c r="EJ3" s="225"/>
      <c r="EK3" s="225"/>
      <c r="EL3" s="225"/>
      <c r="EM3" s="225"/>
      <c r="EN3" s="225"/>
      <c r="EO3" s="225"/>
      <c r="EP3" s="225"/>
      <c r="EQ3" s="225"/>
      <c r="ER3" s="225"/>
      <c r="ES3" s="225"/>
      <c r="ET3" s="225"/>
      <c r="EU3" s="225"/>
      <c r="EV3" s="225"/>
      <c r="EW3" s="225"/>
      <c r="EX3" s="225"/>
      <c r="EY3" s="225"/>
      <c r="EZ3" s="225"/>
      <c r="FA3" s="225"/>
      <c r="FB3" s="225"/>
      <c r="FC3" s="225"/>
      <c r="FD3" s="225"/>
      <c r="FE3" s="225"/>
      <c r="FF3" s="225"/>
      <c r="FG3" s="225"/>
      <c r="FH3" s="225"/>
      <c r="FI3" s="225"/>
      <c r="FJ3" s="225"/>
      <c r="FK3" s="225"/>
      <c r="FL3" s="225"/>
      <c r="FM3" s="225"/>
      <c r="FN3" s="225"/>
      <c r="FO3" s="225"/>
      <c r="FP3" s="225"/>
      <c r="FQ3" s="225"/>
      <c r="FR3" s="225"/>
      <c r="FS3" s="225"/>
      <c r="FT3" s="225"/>
      <c r="FU3" s="225"/>
      <c r="FV3" s="225"/>
      <c r="FW3" s="225"/>
      <c r="FX3" s="225"/>
      <c r="FY3" s="225"/>
      <c r="FZ3" s="225"/>
      <c r="GA3" s="225"/>
      <c r="GB3" s="225"/>
      <c r="GC3" s="225"/>
      <c r="GD3" s="225"/>
      <c r="GE3" s="225"/>
      <c r="GF3" s="225"/>
      <c r="GG3" s="225"/>
      <c r="GH3" s="225"/>
      <c r="GI3" s="225"/>
      <c r="GJ3" s="225"/>
      <c r="GK3" s="225"/>
      <c r="GL3" s="225"/>
      <c r="GM3" s="225"/>
      <c r="GN3" s="225"/>
      <c r="GO3" s="225"/>
      <c r="GP3" s="225"/>
      <c r="GQ3" s="225"/>
      <c r="GR3" s="225"/>
      <c r="GS3" s="225"/>
      <c r="GT3" s="225"/>
      <c r="GU3" s="225"/>
      <c r="GV3" s="225"/>
      <c r="GW3" s="225"/>
      <c r="GX3" s="225"/>
      <c r="GY3" s="225"/>
      <c r="GZ3" s="225"/>
      <c r="HA3" s="225"/>
      <c r="HB3" s="225"/>
      <c r="HC3" s="225"/>
      <c r="HD3" s="225"/>
      <c r="HE3" s="225"/>
      <c r="HF3" s="225"/>
      <c r="HG3" s="225"/>
      <c r="HH3" s="225"/>
      <c r="HI3" s="225"/>
      <c r="HJ3" s="225"/>
      <c r="HK3" s="225"/>
      <c r="HL3" s="225"/>
      <c r="HM3" s="225"/>
      <c r="HN3" s="225"/>
      <c r="HO3" s="225"/>
      <c r="HP3" s="225"/>
      <c r="HQ3" s="225"/>
      <c r="HR3" s="225"/>
      <c r="HS3" s="225"/>
      <c r="HT3" s="225"/>
      <c r="HU3" s="225"/>
      <c r="HV3" s="225"/>
      <c r="HW3" s="225"/>
      <c r="HX3" s="225"/>
      <c r="HY3" s="225"/>
      <c r="HZ3" s="225"/>
      <c r="IA3" s="225"/>
      <c r="IB3" s="225"/>
      <c r="IC3" s="225"/>
      <c r="ID3" s="225"/>
      <c r="IE3" s="225"/>
      <c r="IF3" s="225"/>
      <c r="IG3" s="225"/>
      <c r="IH3" s="225"/>
      <c r="II3" s="225"/>
      <c r="IJ3" s="225"/>
      <c r="IK3" s="225"/>
      <c r="IL3" s="225"/>
      <c r="IM3" s="225"/>
      <c r="IN3" s="225"/>
      <c r="IO3" s="225"/>
      <c r="IP3" s="225"/>
      <c r="IQ3" s="225"/>
      <c r="IR3" s="225"/>
      <c r="IS3" s="225"/>
      <c r="IT3" s="225"/>
      <c r="IU3" s="225"/>
      <c r="IV3" s="225"/>
      <c r="IW3" s="225"/>
      <c r="IX3" s="225"/>
      <c r="IY3" s="225"/>
      <c r="IZ3" s="225"/>
      <c r="JA3" s="225"/>
      <c r="JB3" s="225"/>
      <c r="JC3" s="225"/>
      <c r="JD3" s="225"/>
      <c r="JE3" s="225"/>
      <c r="JF3" s="225"/>
      <c r="JG3" s="225"/>
      <c r="JH3" s="225"/>
      <c r="JI3" s="225"/>
      <c r="JJ3" s="225"/>
      <c r="JK3" s="225"/>
      <c r="JL3" s="225"/>
      <c r="JM3" s="225"/>
      <c r="JN3" s="225"/>
      <c r="JO3" s="225"/>
      <c r="JP3" s="225"/>
      <c r="JQ3" s="225"/>
      <c r="JR3" s="225"/>
      <c r="JS3" s="225"/>
      <c r="JT3" s="225"/>
      <c r="JU3" s="225"/>
      <c r="JV3" s="225"/>
      <c r="JW3" s="225"/>
      <c r="JX3" s="225"/>
      <c r="JY3" s="225"/>
      <c r="JZ3" s="225"/>
      <c r="KA3" s="225"/>
      <c r="KB3" s="225"/>
      <c r="KC3" s="225"/>
      <c r="KD3" s="225"/>
      <c r="KE3" s="225"/>
      <c r="KF3" s="225"/>
      <c r="KG3" s="225"/>
      <c r="KH3" s="225"/>
      <c r="KI3" s="225"/>
      <c r="KJ3" s="225"/>
      <c r="KK3" s="225"/>
      <c r="KL3" s="225"/>
      <c r="KM3" s="225"/>
      <c r="KN3" s="225"/>
      <c r="KO3" s="225"/>
      <c r="KP3" s="225"/>
      <c r="KQ3" s="225"/>
      <c r="KR3" s="225"/>
      <c r="KS3" s="225"/>
      <c r="KT3" s="225"/>
      <c r="KU3" s="225"/>
      <c r="KV3" s="225"/>
      <c r="KW3" s="225"/>
      <c r="KX3" s="225"/>
      <c r="KY3" s="225"/>
      <c r="KZ3" s="225"/>
      <c r="LA3" s="225"/>
      <c r="LB3" s="225"/>
      <c r="LC3" s="225"/>
      <c r="LD3" s="225"/>
      <c r="LE3" s="225"/>
      <c r="LF3" s="225"/>
      <c r="LG3" s="225"/>
      <c r="LH3" s="225"/>
      <c r="LI3" s="225"/>
      <c r="LJ3" s="225"/>
      <c r="LK3" s="225"/>
      <c r="LL3" s="225"/>
      <c r="LM3" s="225"/>
      <c r="LN3" s="225"/>
      <c r="LO3" s="225"/>
      <c r="LP3" s="225"/>
      <c r="LQ3" s="225"/>
      <c r="LR3" s="225"/>
      <c r="LS3" s="225"/>
      <c r="LT3" s="225"/>
      <c r="LU3" s="225"/>
      <c r="LV3" s="225"/>
      <c r="LW3" s="225"/>
      <c r="LX3" s="225"/>
      <c r="LY3" s="225"/>
      <c r="LZ3" s="225"/>
      <c r="MA3" s="225"/>
      <c r="MB3" s="225"/>
      <c r="MC3" s="225"/>
      <c r="MD3" s="225"/>
      <c r="ME3" s="225"/>
      <c r="MF3" s="225"/>
      <c r="MG3" s="225"/>
      <c r="MH3" s="225"/>
      <c r="MI3" s="225"/>
      <c r="MJ3" s="225"/>
      <c r="MK3" s="225"/>
      <c r="ML3" s="225"/>
      <c r="MM3" s="225"/>
      <c r="MN3" s="225"/>
      <c r="MO3" s="225"/>
      <c r="MP3" s="225"/>
      <c r="MQ3" s="225"/>
      <c r="MR3" s="225"/>
      <c r="MS3" s="225"/>
      <c r="MT3" s="225"/>
      <c r="MU3" s="225"/>
      <c r="MV3" s="225"/>
      <c r="MW3" s="225"/>
      <c r="MX3" s="225"/>
      <c r="MY3" s="225"/>
      <c r="MZ3" s="225"/>
      <c r="NA3" s="225"/>
      <c r="NB3" s="225"/>
      <c r="NC3" s="225"/>
      <c r="ND3" s="225"/>
      <c r="NE3" s="225"/>
      <c r="NF3" s="225"/>
      <c r="NG3" s="225"/>
      <c r="NH3" s="225"/>
      <c r="NI3" s="225"/>
      <c r="NJ3" s="225"/>
      <c r="NK3" s="225"/>
      <c r="NL3" s="225"/>
      <c r="NM3" s="225"/>
      <c r="NN3" s="225"/>
      <c r="NO3" s="225"/>
      <c r="NP3" s="225"/>
      <c r="NQ3" s="225"/>
      <c r="NR3" s="225"/>
      <c r="NS3" s="225"/>
      <c r="NT3" s="225"/>
      <c r="NU3" s="225"/>
      <c r="NV3" s="225"/>
      <c r="NW3" s="225"/>
      <c r="NX3" s="225"/>
      <c r="NY3" s="225"/>
      <c r="NZ3" s="225"/>
      <c r="OA3" s="225"/>
      <c r="OB3" s="225"/>
      <c r="OC3" s="225"/>
      <c r="OD3" s="225"/>
      <c r="OE3" s="225"/>
      <c r="OF3" s="225"/>
      <c r="OG3" s="225"/>
      <c r="OH3" s="225"/>
      <c r="OI3" s="225"/>
      <c r="OJ3" s="225"/>
      <c r="OK3" s="225"/>
      <c r="OL3" s="225"/>
      <c r="OM3" s="225"/>
      <c r="ON3" s="225"/>
      <c r="OO3" s="225"/>
      <c r="OP3" s="225"/>
      <c r="OQ3" s="225"/>
      <c r="OR3" s="225"/>
      <c r="OS3" s="225"/>
      <c r="OT3" s="225"/>
      <c r="OU3" s="225"/>
      <c r="OV3" s="225"/>
      <c r="OW3" s="225"/>
      <c r="OX3" s="225"/>
      <c r="OY3" s="225"/>
      <c r="OZ3" s="225"/>
      <c r="PA3" s="225"/>
      <c r="PB3" s="225"/>
      <c r="PC3" s="225"/>
      <c r="PD3" s="225"/>
      <c r="PE3" s="225"/>
      <c r="PF3" s="225"/>
      <c r="PG3" s="225"/>
      <c r="PH3" s="225"/>
      <c r="PI3" s="225"/>
      <c r="PJ3" s="225"/>
      <c r="PK3" s="225"/>
      <c r="PL3" s="225"/>
      <c r="PM3" s="225"/>
      <c r="PN3" s="225"/>
      <c r="PO3" s="225"/>
      <c r="PP3" s="225"/>
      <c r="PQ3" s="225"/>
      <c r="PR3" s="225"/>
      <c r="PS3" s="225"/>
      <c r="PT3" s="225"/>
      <c r="PU3" s="225"/>
      <c r="PV3" s="225"/>
      <c r="PW3" s="225"/>
      <c r="PX3" s="225"/>
      <c r="PY3" s="225"/>
      <c r="PZ3" s="225"/>
      <c r="QA3" s="225"/>
      <c r="QB3" s="225"/>
      <c r="QC3" s="225"/>
      <c r="QD3" s="225"/>
      <c r="QE3" s="225"/>
      <c r="QF3" s="225"/>
      <c r="QG3" s="225"/>
      <c r="QH3" s="225"/>
      <c r="QI3" s="225"/>
      <c r="QJ3" s="225"/>
      <c r="QK3" s="225"/>
      <c r="QL3" s="225"/>
      <c r="QM3" s="225"/>
      <c r="QN3" s="225"/>
      <c r="QO3" s="225"/>
      <c r="QP3" s="225"/>
      <c r="QQ3" s="225"/>
      <c r="QR3" s="225"/>
      <c r="QS3" s="225"/>
      <c r="QT3" s="225"/>
      <c r="QU3" s="225"/>
      <c r="QV3" s="225"/>
      <c r="QW3" s="225"/>
      <c r="QX3" s="225"/>
      <c r="QY3" s="225"/>
      <c r="QZ3" s="225"/>
      <c r="RA3" s="225"/>
      <c r="RB3" s="225"/>
      <c r="RC3" s="225"/>
      <c r="RD3" s="225"/>
      <c r="RE3" s="225"/>
      <c r="RF3" s="225"/>
      <c r="RG3" s="225"/>
      <c r="RH3" s="225"/>
      <c r="RI3" s="225"/>
      <c r="RJ3" s="225"/>
      <c r="RK3" s="225"/>
      <c r="RL3" s="225"/>
      <c r="RM3" s="225"/>
      <c r="RN3" s="225"/>
      <c r="RO3" s="225"/>
      <c r="RP3" s="225"/>
      <c r="RQ3" s="225"/>
      <c r="RR3" s="225"/>
      <c r="RS3" s="225"/>
      <c r="RT3" s="225"/>
      <c r="RU3" s="225"/>
      <c r="RV3" s="225"/>
      <c r="RW3" s="225"/>
      <c r="RX3" s="225"/>
      <c r="RY3" s="225"/>
      <c r="RZ3" s="225"/>
      <c r="SA3" s="225"/>
      <c r="SB3" s="225"/>
      <c r="SC3" s="225"/>
      <c r="SD3" s="225"/>
      <c r="SE3" s="225"/>
      <c r="SF3" s="225"/>
      <c r="SG3" s="225"/>
      <c r="SH3" s="225"/>
      <c r="SI3" s="225"/>
      <c r="SJ3" s="225"/>
      <c r="SK3" s="225"/>
      <c r="SL3" s="225"/>
      <c r="SM3" s="225"/>
      <c r="SN3" s="225"/>
      <c r="SO3" s="225"/>
      <c r="SP3" s="225"/>
      <c r="SQ3" s="225"/>
      <c r="SR3" s="225"/>
      <c r="SS3" s="225"/>
      <c r="ST3" s="225"/>
      <c r="SU3" s="225"/>
      <c r="SV3" s="225"/>
      <c r="SW3" s="225"/>
      <c r="SX3" s="225"/>
      <c r="SY3" s="225"/>
      <c r="SZ3" s="225"/>
      <c r="TA3" s="225"/>
      <c r="TB3" s="225"/>
      <c r="TC3" s="225"/>
      <c r="TD3" s="225"/>
      <c r="TE3" s="225"/>
      <c r="TF3" s="225"/>
      <c r="TG3" s="225"/>
      <c r="TH3" s="225"/>
      <c r="TI3" s="225"/>
      <c r="TJ3" s="225"/>
      <c r="TK3" s="225"/>
      <c r="TL3" s="225"/>
      <c r="TM3" s="225"/>
      <c r="TN3" s="225"/>
      <c r="TO3" s="225"/>
      <c r="TP3" s="225"/>
      <c r="TQ3" s="225"/>
      <c r="TR3" s="225"/>
      <c r="TS3" s="225"/>
      <c r="TT3" s="225"/>
      <c r="TU3" s="225"/>
      <c r="TV3" s="225"/>
      <c r="TW3" s="225"/>
      <c r="TX3" s="225"/>
      <c r="TY3" s="225"/>
      <c r="TZ3" s="225"/>
      <c r="UA3" s="225"/>
      <c r="UB3" s="225"/>
      <c r="UC3" s="225"/>
      <c r="UD3" s="225"/>
      <c r="UE3" s="225"/>
      <c r="UF3" s="225"/>
      <c r="UG3" s="225"/>
      <c r="UH3" s="225"/>
      <c r="UI3" s="225"/>
      <c r="UJ3" s="225"/>
      <c r="UK3" s="225"/>
      <c r="UL3" s="225"/>
      <c r="UM3" s="225"/>
      <c r="UN3" s="225"/>
      <c r="UO3" s="225"/>
      <c r="UP3" s="225"/>
      <c r="UQ3" s="225"/>
      <c r="UR3" s="225"/>
      <c r="US3" s="225"/>
      <c r="UT3" s="225"/>
      <c r="UU3" s="225"/>
      <c r="UV3" s="225"/>
      <c r="UW3" s="225"/>
      <c r="UX3" s="225"/>
      <c r="UY3" s="225"/>
      <c r="UZ3" s="225"/>
      <c r="VA3" s="225"/>
      <c r="VB3" s="225"/>
      <c r="VC3" s="225"/>
      <c r="VD3" s="225"/>
      <c r="VE3" s="225"/>
      <c r="VF3" s="225"/>
      <c r="VG3" s="225"/>
      <c r="VH3" s="225"/>
      <c r="VI3" s="225"/>
      <c r="VJ3" s="225"/>
      <c r="VK3" s="225"/>
      <c r="VL3" s="225"/>
      <c r="VM3" s="225"/>
      <c r="VN3" s="225"/>
      <c r="VO3" s="225"/>
      <c r="VP3" s="225"/>
      <c r="VQ3" s="225"/>
      <c r="VR3" s="225"/>
      <c r="VS3" s="225"/>
      <c r="VT3" s="225"/>
      <c r="VU3" s="225"/>
      <c r="VV3" s="225"/>
      <c r="VW3" s="225"/>
      <c r="VX3" s="225"/>
      <c r="VY3" s="225"/>
      <c r="VZ3" s="225"/>
      <c r="WA3" s="225"/>
      <c r="WB3" s="225"/>
      <c r="WC3" s="225"/>
      <c r="WD3" s="225"/>
      <c r="WE3" s="225"/>
      <c r="WF3" s="225"/>
      <c r="WG3" s="225"/>
      <c r="WH3" s="225"/>
      <c r="WI3" s="225"/>
      <c r="WJ3" s="225"/>
      <c r="WK3" s="225"/>
      <c r="WL3" s="225"/>
      <c r="WM3" s="225"/>
      <c r="WN3" s="225"/>
      <c r="WO3" s="225"/>
      <c r="WP3" s="225"/>
      <c r="WQ3" s="225"/>
      <c r="WR3" s="225"/>
      <c r="WS3" s="225"/>
      <c r="WT3" s="225"/>
      <c r="WU3" s="225"/>
      <c r="WV3" s="225"/>
      <c r="WW3" s="225"/>
      <c r="WX3" s="225"/>
      <c r="WY3" s="225"/>
      <c r="WZ3" s="225"/>
      <c r="XA3" s="225"/>
      <c r="XB3" s="225"/>
      <c r="XC3" s="225"/>
      <c r="XD3" s="225"/>
      <c r="XE3" s="225"/>
      <c r="XF3" s="225"/>
      <c r="XG3" s="225"/>
      <c r="XH3" s="225"/>
      <c r="XI3" s="225"/>
      <c r="XJ3" s="225"/>
      <c r="XK3" s="225"/>
      <c r="XL3" s="225"/>
      <c r="XM3" s="225"/>
      <c r="XN3" s="225"/>
      <c r="XO3" s="225"/>
      <c r="XP3" s="225"/>
      <c r="XQ3" s="225"/>
      <c r="XR3" s="225"/>
      <c r="XS3" s="225"/>
      <c r="XT3" s="225"/>
      <c r="XU3" s="225"/>
      <c r="XV3" s="225"/>
      <c r="XW3" s="225"/>
      <c r="XX3" s="225"/>
      <c r="XY3" s="225"/>
      <c r="XZ3" s="225"/>
      <c r="YA3" s="225"/>
      <c r="YB3" s="225"/>
      <c r="YC3" s="225"/>
      <c r="YD3" s="225"/>
      <c r="YE3" s="225"/>
      <c r="YF3" s="225"/>
      <c r="YG3" s="225"/>
      <c r="YH3" s="225"/>
      <c r="YI3" s="225"/>
      <c r="YJ3" s="225"/>
      <c r="YK3" s="225"/>
      <c r="YL3" s="225"/>
      <c r="YM3" s="225"/>
      <c r="YN3" s="225"/>
      <c r="YO3" s="225"/>
      <c r="YP3" s="225"/>
      <c r="YQ3" s="225"/>
      <c r="YR3" s="225"/>
      <c r="YS3" s="225"/>
      <c r="YT3" s="225"/>
      <c r="YU3" s="225"/>
      <c r="YV3" s="225"/>
      <c r="YW3" s="225"/>
      <c r="YX3" s="225"/>
      <c r="YY3" s="225"/>
      <c r="YZ3" s="225"/>
      <c r="ZA3" s="225"/>
      <c r="ZB3" s="225"/>
      <c r="ZC3" s="225"/>
      <c r="ZD3" s="225"/>
      <c r="ZE3" s="225"/>
      <c r="ZF3" s="225"/>
      <c r="ZG3" s="225"/>
      <c r="ZH3" s="225"/>
      <c r="ZI3" s="225"/>
      <c r="ZJ3" s="225"/>
      <c r="ZK3" s="225"/>
      <c r="ZL3" s="225"/>
      <c r="ZM3" s="225"/>
      <c r="ZN3" s="225"/>
      <c r="ZO3" s="225"/>
      <c r="ZP3" s="225"/>
      <c r="ZQ3" s="225"/>
      <c r="ZR3" s="225"/>
      <c r="ZS3" s="225"/>
      <c r="ZT3" s="225"/>
      <c r="ZU3" s="225"/>
      <c r="ZV3" s="225"/>
      <c r="ZW3" s="225"/>
      <c r="ZX3" s="225"/>
      <c r="ZY3" s="225"/>
      <c r="ZZ3" s="225"/>
      <c r="AAA3" s="225"/>
      <c r="AAB3" s="225"/>
      <c r="AAC3" s="225"/>
      <c r="AAD3" s="225"/>
      <c r="AAE3" s="225"/>
      <c r="AAF3" s="225"/>
      <c r="AAG3" s="225"/>
      <c r="AAH3" s="225"/>
      <c r="AAI3" s="225"/>
      <c r="AAJ3" s="225"/>
      <c r="AAK3" s="225"/>
      <c r="AAL3" s="225"/>
      <c r="AAM3" s="225"/>
      <c r="AAN3" s="225"/>
      <c r="AAO3" s="225"/>
      <c r="AAP3" s="225"/>
      <c r="AAQ3" s="225"/>
      <c r="AAR3" s="225"/>
      <c r="AAS3" s="225"/>
      <c r="AAT3" s="225"/>
      <c r="AAU3" s="225"/>
      <c r="AAV3" s="225"/>
      <c r="AAW3" s="225"/>
      <c r="AAX3" s="225"/>
      <c r="AAY3" s="225"/>
      <c r="AAZ3" s="225"/>
      <c r="ABA3" s="225"/>
      <c r="ABB3" s="225"/>
      <c r="ABC3" s="225"/>
      <c r="ABD3" s="225"/>
      <c r="ABE3" s="225"/>
      <c r="ABF3" s="225"/>
      <c r="ABG3" s="225"/>
      <c r="ABH3" s="225"/>
      <c r="ABI3" s="225"/>
      <c r="ABJ3" s="225"/>
      <c r="ABK3" s="225"/>
      <c r="ABL3" s="225"/>
      <c r="ABM3" s="225"/>
      <c r="ABN3" s="225"/>
      <c r="ABO3" s="225"/>
      <c r="ABP3" s="225"/>
      <c r="ABQ3" s="225"/>
      <c r="ABR3" s="225"/>
      <c r="ABS3" s="225"/>
      <c r="ABT3" s="225"/>
      <c r="ABU3" s="225"/>
      <c r="ABV3" s="225"/>
      <c r="ABW3" s="225"/>
      <c r="ABX3" s="225"/>
      <c r="ABY3" s="225"/>
      <c r="ABZ3" s="225"/>
      <c r="ACA3" s="225"/>
      <c r="ACB3" s="225"/>
      <c r="ACC3" s="225"/>
      <c r="ACD3" s="225"/>
      <c r="ACE3" s="225"/>
      <c r="ACF3" s="225"/>
      <c r="ACG3" s="225"/>
      <c r="ACH3" s="225"/>
      <c r="ACI3" s="225"/>
      <c r="ACJ3" s="225"/>
      <c r="ACK3" s="225"/>
      <c r="ACL3" s="225"/>
      <c r="ACM3" s="225"/>
      <c r="ACN3" s="225"/>
      <c r="ACO3" s="225"/>
      <c r="ACP3" s="225"/>
      <c r="ACQ3" s="225"/>
      <c r="ACR3" s="225"/>
      <c r="ACS3" s="225"/>
      <c r="ACT3" s="225"/>
      <c r="ACU3" s="225"/>
      <c r="ACV3" s="225"/>
      <c r="ACW3" s="225"/>
      <c r="ACX3" s="225"/>
      <c r="ACY3" s="225"/>
      <c r="ACZ3" s="225"/>
      <c r="ADA3" s="225"/>
      <c r="ADB3" s="225"/>
      <c r="ADC3" s="225"/>
      <c r="ADD3" s="225"/>
      <c r="ADE3" s="225"/>
      <c r="ADF3" s="225"/>
      <c r="ADG3" s="225"/>
      <c r="ADH3" s="225"/>
      <c r="ADI3" s="225"/>
      <c r="ADJ3" s="225"/>
      <c r="ADK3" s="225"/>
      <c r="ADL3" s="225"/>
      <c r="ADM3" s="225"/>
      <c r="ADN3" s="225"/>
      <c r="ADO3" s="225"/>
      <c r="ADP3" s="225"/>
      <c r="ADQ3" s="225"/>
      <c r="ADR3" s="225"/>
      <c r="ADS3" s="225"/>
      <c r="ADT3" s="225"/>
      <c r="ADU3" s="225"/>
      <c r="ADV3" s="225"/>
      <c r="ADW3" s="225"/>
      <c r="ADX3" s="225"/>
      <c r="ADY3" s="225"/>
      <c r="ADZ3" s="225"/>
      <c r="AEA3" s="225"/>
      <c r="AEB3" s="225"/>
      <c r="AEC3" s="225"/>
      <c r="AED3" s="225"/>
      <c r="AEE3" s="225"/>
      <c r="AEF3" s="225"/>
      <c r="AEG3" s="225"/>
      <c r="AEH3" s="225"/>
      <c r="AEI3" s="225"/>
      <c r="AEJ3" s="225"/>
      <c r="AEK3" s="225"/>
      <c r="AEL3" s="225"/>
      <c r="AEM3" s="225"/>
      <c r="AEN3" s="225"/>
      <c r="AEO3" s="225"/>
      <c r="AEP3" s="225"/>
      <c r="AEQ3" s="225"/>
      <c r="AER3" s="225"/>
      <c r="AES3" s="225"/>
      <c r="AET3" s="225"/>
      <c r="AEU3" s="225"/>
      <c r="AEV3" s="225"/>
      <c r="AEW3" s="225"/>
      <c r="AEX3" s="225"/>
      <c r="AEY3" s="225"/>
      <c r="AEZ3" s="225"/>
      <c r="AFA3" s="225"/>
      <c r="AFB3" s="225"/>
      <c r="AFC3" s="225"/>
      <c r="AFD3" s="225"/>
      <c r="AFE3" s="225"/>
      <c r="AFF3" s="225"/>
      <c r="AFG3" s="225"/>
      <c r="AFH3" s="225"/>
      <c r="AFI3" s="225"/>
      <c r="AFJ3" s="225"/>
      <c r="AFK3" s="225"/>
      <c r="AFL3" s="225"/>
      <c r="AFM3" s="225"/>
      <c r="AFN3" s="225"/>
      <c r="AFO3" s="225"/>
      <c r="AFP3" s="225"/>
      <c r="AFQ3" s="225"/>
      <c r="AFR3" s="225"/>
      <c r="AFS3" s="225"/>
      <c r="AFT3" s="225"/>
      <c r="AFU3" s="225"/>
      <c r="AFV3" s="225"/>
      <c r="AFW3" s="225"/>
      <c r="AFX3" s="225"/>
      <c r="AFY3" s="225"/>
      <c r="AFZ3" s="225"/>
      <c r="AGA3" s="225"/>
      <c r="AGB3" s="225"/>
      <c r="AGC3" s="225"/>
      <c r="AGD3" s="225"/>
      <c r="AGE3" s="225"/>
      <c r="AGF3" s="225"/>
      <c r="AGG3" s="225"/>
      <c r="AGH3" s="225"/>
      <c r="AGI3" s="225"/>
      <c r="AGJ3" s="225"/>
      <c r="AGK3" s="225"/>
      <c r="AGL3" s="225"/>
      <c r="AGM3" s="225"/>
      <c r="AGN3" s="225"/>
      <c r="AGO3" s="225"/>
      <c r="AGP3" s="225"/>
      <c r="AGQ3" s="225"/>
      <c r="AGR3" s="225"/>
      <c r="AGS3" s="225"/>
      <c r="AGT3" s="225"/>
      <c r="AGU3" s="225"/>
      <c r="AGV3" s="225"/>
      <c r="AGW3" s="225"/>
      <c r="AGX3" s="225"/>
      <c r="AGY3" s="225"/>
      <c r="AGZ3" s="225"/>
      <c r="AHA3" s="225"/>
      <c r="AHB3" s="225"/>
      <c r="AHC3" s="225"/>
      <c r="AHD3" s="225"/>
      <c r="AHE3" s="225"/>
      <c r="AHF3" s="225"/>
      <c r="AHG3" s="225"/>
      <c r="AHH3" s="225"/>
      <c r="AHI3" s="225"/>
      <c r="AHJ3" s="225"/>
      <c r="AHK3" s="225"/>
      <c r="AHL3" s="225"/>
      <c r="AHM3" s="225"/>
      <c r="AHN3" s="225"/>
      <c r="AHO3" s="225"/>
      <c r="AHP3" s="225"/>
      <c r="AHQ3" s="225"/>
      <c r="AHR3" s="225"/>
      <c r="AHS3" s="225"/>
      <c r="AHT3" s="225"/>
      <c r="AHU3" s="225"/>
      <c r="AHV3" s="225"/>
      <c r="AHW3" s="225"/>
      <c r="AHX3" s="225"/>
      <c r="AHY3" s="225"/>
      <c r="AHZ3" s="225"/>
      <c r="AIA3" s="225"/>
      <c r="AIB3" s="225"/>
      <c r="AIC3" s="225"/>
      <c r="AID3" s="225"/>
      <c r="AIE3" s="225"/>
      <c r="AIF3" s="225"/>
      <c r="AIG3" s="225"/>
      <c r="AIH3" s="225"/>
      <c r="AII3" s="225"/>
      <c r="AIJ3" s="225"/>
      <c r="AIK3" s="225"/>
      <c r="AIL3" s="225"/>
      <c r="AIM3" s="225"/>
      <c r="AIN3" s="225"/>
      <c r="AIO3" s="225"/>
      <c r="AIP3" s="225"/>
      <c r="AIQ3" s="225"/>
      <c r="AIR3" s="225"/>
      <c r="AIS3" s="225"/>
      <c r="AIT3" s="225"/>
      <c r="AIU3" s="225"/>
      <c r="AIV3" s="225"/>
      <c r="AIW3" s="225"/>
      <c r="AIX3" s="225"/>
      <c r="AIY3" s="225"/>
      <c r="AIZ3" s="225"/>
      <c r="AJA3" s="225"/>
      <c r="AJB3" s="225"/>
      <c r="AJC3" s="225"/>
      <c r="AJD3" s="225"/>
      <c r="AJE3" s="225"/>
      <c r="AJF3" s="225"/>
      <c r="AJG3" s="225"/>
      <c r="AJH3" s="225"/>
      <c r="AJI3" s="225"/>
      <c r="AJJ3" s="225"/>
      <c r="AJK3" s="225"/>
      <c r="AJL3" s="225"/>
      <c r="AJM3" s="225"/>
      <c r="AJN3" s="225"/>
      <c r="AJO3" s="225"/>
      <c r="AJP3" s="225"/>
      <c r="AJQ3" s="225"/>
      <c r="AJR3" s="225"/>
      <c r="AJS3" s="225"/>
      <c r="AJT3" s="225"/>
      <c r="AJU3" s="225"/>
      <c r="AJV3" s="225"/>
      <c r="AJW3" s="225"/>
      <c r="AJX3" s="225"/>
      <c r="AJY3" s="225"/>
      <c r="AJZ3" s="225"/>
      <c r="AKA3" s="225"/>
      <c r="AKB3" s="225"/>
      <c r="AKC3" s="225"/>
      <c r="AKD3" s="225"/>
      <c r="AKE3" s="225"/>
      <c r="AKF3" s="225"/>
      <c r="AKG3" s="225"/>
      <c r="AKH3" s="225"/>
      <c r="AKI3" s="225"/>
      <c r="AKJ3" s="225"/>
      <c r="AKK3" s="225"/>
      <c r="AKL3" s="225"/>
      <c r="AKM3" s="225"/>
      <c r="AKN3" s="225"/>
      <c r="AKO3" s="225"/>
      <c r="AKP3" s="225"/>
      <c r="AKQ3" s="225"/>
      <c r="AKR3" s="225"/>
      <c r="AKS3" s="225"/>
      <c r="AKT3" s="225"/>
      <c r="AKU3" s="225"/>
      <c r="AKV3" s="225"/>
      <c r="AKW3" s="225"/>
      <c r="AKX3" s="225"/>
      <c r="AKY3" s="225"/>
      <c r="AKZ3" s="225"/>
      <c r="ALA3" s="225"/>
      <c r="ALB3" s="225"/>
      <c r="ALC3" s="225"/>
      <c r="ALD3" s="225"/>
      <c r="ALE3" s="225"/>
      <c r="ALF3" s="225"/>
      <c r="ALG3" s="225"/>
      <c r="ALH3" s="225"/>
      <c r="ALI3" s="225"/>
      <c r="ALJ3" s="225"/>
      <c r="ALK3" s="225"/>
      <c r="ALL3" s="225"/>
      <c r="ALM3" s="225"/>
      <c r="ALN3" s="225"/>
      <c r="ALO3" s="225"/>
      <c r="ALP3" s="225"/>
      <c r="ALQ3" s="225"/>
      <c r="ALR3" s="225"/>
      <c r="ALS3" s="225"/>
      <c r="ALT3" s="225"/>
      <c r="ALU3" s="225"/>
      <c r="ALV3" s="225"/>
      <c r="ALW3" s="225"/>
      <c r="ALX3" s="225"/>
      <c r="ALY3" s="225"/>
      <c r="ALZ3" s="225"/>
      <c r="AMA3" s="225"/>
      <c r="AMB3" s="225"/>
      <c r="AMC3" s="225"/>
      <c r="AMD3" s="225"/>
      <c r="AME3" s="225"/>
      <c r="AMF3" s="225"/>
      <c r="AMG3" s="225"/>
      <c r="AMH3" s="225"/>
      <c r="AMI3" s="225"/>
      <c r="AMJ3" s="225"/>
      <c r="AMK3" s="225"/>
      <c r="AML3" s="225"/>
      <c r="AMM3" s="225"/>
      <c r="AMN3" s="225"/>
      <c r="AMO3" s="225"/>
      <c r="AMP3" s="225"/>
      <c r="AMQ3" s="225"/>
      <c r="AMR3" s="225"/>
      <c r="AMS3" s="225"/>
      <c r="AMT3" s="225"/>
      <c r="AMU3" s="225"/>
      <c r="AMV3" s="225"/>
      <c r="AMW3" s="225"/>
      <c r="AMX3" s="225"/>
      <c r="AMY3" s="225"/>
      <c r="AMZ3" s="225"/>
      <c r="ANA3" s="225"/>
      <c r="ANB3" s="225"/>
      <c r="ANC3" s="225"/>
      <c r="AND3" s="225"/>
      <c r="ANE3" s="225"/>
      <c r="ANF3" s="225"/>
      <c r="ANG3" s="225"/>
      <c r="ANH3" s="225"/>
      <c r="ANI3" s="225"/>
      <c r="ANJ3" s="225"/>
      <c r="ANK3" s="225"/>
      <c r="ANL3" s="225"/>
      <c r="ANM3" s="225"/>
      <c r="ANN3" s="225"/>
      <c r="ANO3" s="225"/>
      <c r="ANP3" s="225"/>
      <c r="ANQ3" s="225"/>
      <c r="ANR3" s="225"/>
      <c r="ANS3" s="225"/>
      <c r="ANT3" s="225"/>
      <c r="ANU3" s="225"/>
      <c r="ANV3" s="225"/>
      <c r="ANW3" s="225"/>
      <c r="ANX3" s="225"/>
      <c r="ANY3" s="225"/>
      <c r="ANZ3" s="225"/>
      <c r="AOA3" s="225"/>
      <c r="AOB3" s="225"/>
      <c r="AOC3" s="225"/>
      <c r="AOD3" s="225"/>
      <c r="AOE3" s="225"/>
      <c r="AOF3" s="225"/>
      <c r="AOG3" s="225"/>
      <c r="AOH3" s="225"/>
      <c r="AOI3" s="225"/>
      <c r="AOJ3" s="225"/>
      <c r="AOK3" s="225"/>
      <c r="AOL3" s="225"/>
      <c r="AOM3" s="225"/>
      <c r="AON3" s="225"/>
      <c r="AOO3" s="225"/>
      <c r="AOP3" s="225"/>
      <c r="AOQ3" s="225"/>
      <c r="AOR3" s="225"/>
      <c r="AOS3" s="225"/>
      <c r="AOT3" s="225"/>
      <c r="AOU3" s="225"/>
      <c r="AOV3" s="225"/>
      <c r="AOW3" s="225"/>
      <c r="AOX3" s="225"/>
      <c r="AOY3" s="225"/>
      <c r="AOZ3" s="225"/>
      <c r="APA3" s="225"/>
      <c r="APB3" s="225"/>
      <c r="APC3" s="225"/>
      <c r="APD3" s="225"/>
      <c r="APE3" s="225"/>
      <c r="APF3" s="225"/>
      <c r="APG3" s="225"/>
      <c r="APH3" s="225"/>
      <c r="API3" s="225"/>
      <c r="APJ3" s="225"/>
      <c r="APK3" s="225"/>
      <c r="APL3" s="225"/>
      <c r="APM3" s="225"/>
      <c r="APN3" s="225"/>
      <c r="APO3" s="225"/>
      <c r="APP3" s="225"/>
      <c r="APQ3" s="225"/>
      <c r="APR3" s="225"/>
      <c r="APS3" s="225"/>
      <c r="APT3" s="225"/>
      <c r="APU3" s="225"/>
      <c r="APV3" s="225"/>
      <c r="APW3" s="225"/>
      <c r="APX3" s="225"/>
      <c r="APY3" s="225"/>
      <c r="APZ3" s="225"/>
      <c r="AQA3" s="225"/>
      <c r="AQB3" s="225"/>
      <c r="AQC3" s="225"/>
      <c r="AQD3" s="225"/>
      <c r="AQE3" s="225"/>
      <c r="AQF3" s="225"/>
      <c r="AQG3" s="225"/>
      <c r="AQH3" s="225"/>
      <c r="AQI3" s="225"/>
      <c r="AQJ3" s="225"/>
      <c r="AQK3" s="225"/>
      <c r="AQL3" s="225"/>
      <c r="AQM3" s="225"/>
      <c r="AQN3" s="225"/>
      <c r="AQO3" s="225"/>
      <c r="AQP3" s="225"/>
      <c r="AQQ3" s="225"/>
      <c r="AQR3" s="225"/>
      <c r="AQS3" s="225"/>
      <c r="AQT3" s="225"/>
      <c r="AQU3" s="225"/>
      <c r="AQV3" s="225"/>
      <c r="AQW3" s="225"/>
      <c r="AQX3" s="225"/>
      <c r="AQY3" s="225"/>
      <c r="AQZ3" s="225"/>
      <c r="ARA3" s="225"/>
      <c r="ARB3" s="225"/>
      <c r="ARC3" s="225"/>
      <c r="ARD3" s="225"/>
      <c r="ARE3" s="225"/>
      <c r="ARF3" s="225"/>
      <c r="ARG3" s="225"/>
      <c r="ARH3" s="225"/>
      <c r="ARI3" s="225"/>
      <c r="ARJ3" s="225"/>
      <c r="ARK3" s="225"/>
      <c r="ARL3" s="225"/>
      <c r="ARM3" s="225"/>
      <c r="ARN3" s="225"/>
      <c r="ARO3" s="225"/>
      <c r="ARP3" s="225"/>
      <c r="ARQ3" s="225"/>
      <c r="ARR3" s="225"/>
      <c r="ARS3" s="225"/>
      <c r="ART3" s="225"/>
      <c r="ARU3" s="225"/>
      <c r="ARV3" s="225"/>
      <c r="ARW3" s="225"/>
      <c r="ARX3" s="225"/>
      <c r="ARY3" s="225"/>
      <c r="ARZ3" s="225"/>
      <c r="ASA3" s="225"/>
      <c r="ASB3" s="225"/>
      <c r="ASC3" s="225"/>
      <c r="ASD3" s="225"/>
      <c r="ASE3" s="225"/>
      <c r="ASF3" s="225"/>
      <c r="ASG3" s="225"/>
      <c r="ASH3" s="225"/>
      <c r="ASI3" s="225"/>
      <c r="ASJ3" s="225"/>
      <c r="ASK3" s="225"/>
      <c r="ASL3" s="225"/>
      <c r="ASM3" s="225"/>
      <c r="ASN3" s="225"/>
      <c r="ASO3" s="225"/>
      <c r="ASP3" s="225"/>
      <c r="ASQ3" s="225"/>
      <c r="ASR3" s="225"/>
      <c r="ASS3" s="225"/>
      <c r="AST3" s="225"/>
      <c r="ASU3" s="225"/>
      <c r="ASV3" s="225"/>
      <c r="ASW3" s="225"/>
      <c r="ASX3" s="225"/>
      <c r="ASY3" s="225"/>
      <c r="ASZ3" s="225"/>
      <c r="ATA3" s="225"/>
      <c r="ATB3" s="225"/>
      <c r="ATC3" s="225"/>
      <c r="ATD3" s="225"/>
      <c r="ATE3" s="225"/>
      <c r="ATF3" s="225"/>
      <c r="ATG3" s="225"/>
      <c r="ATH3" s="225"/>
      <c r="ATI3" s="225"/>
      <c r="ATJ3" s="225"/>
      <c r="ATK3" s="225"/>
      <c r="ATL3" s="225"/>
      <c r="ATM3" s="225"/>
      <c r="ATN3" s="225"/>
      <c r="ATO3" s="225"/>
      <c r="ATP3" s="225"/>
      <c r="ATQ3" s="225"/>
      <c r="ATR3" s="225"/>
      <c r="ATS3" s="225"/>
      <c r="ATT3" s="225"/>
      <c r="ATU3" s="225"/>
      <c r="ATV3" s="225"/>
      <c r="ATW3" s="225"/>
      <c r="ATX3" s="225"/>
      <c r="ATY3" s="225"/>
      <c r="ATZ3" s="225"/>
      <c r="AUA3" s="225"/>
      <c r="AUB3" s="225"/>
      <c r="AUC3" s="225"/>
      <c r="AUD3" s="225"/>
      <c r="AUE3" s="225"/>
      <c r="AUF3" s="225"/>
      <c r="AUG3" s="225"/>
      <c r="AUH3" s="225"/>
      <c r="AUI3" s="225"/>
      <c r="AUJ3" s="225"/>
      <c r="AUK3" s="225"/>
      <c r="AUL3" s="225"/>
      <c r="AUM3" s="225"/>
      <c r="AUN3" s="225"/>
      <c r="AUO3" s="225"/>
      <c r="AUP3" s="225"/>
      <c r="AUQ3" s="225"/>
      <c r="AUR3" s="225"/>
      <c r="AUS3" s="225"/>
      <c r="AUT3" s="225"/>
      <c r="AUU3" s="225"/>
      <c r="AUV3" s="225"/>
      <c r="AUW3" s="225"/>
      <c r="AUX3" s="225"/>
      <c r="AUY3" s="225"/>
      <c r="AUZ3" s="225"/>
      <c r="AVA3" s="225"/>
      <c r="AVB3" s="225"/>
      <c r="AVC3" s="225"/>
      <c r="AVD3" s="225"/>
      <c r="AVE3" s="225"/>
      <c r="AVF3" s="225"/>
      <c r="AVG3" s="225"/>
      <c r="AVH3" s="225"/>
      <c r="AVI3" s="225"/>
      <c r="AVJ3" s="225"/>
      <c r="AVK3" s="225"/>
      <c r="AVL3" s="225"/>
      <c r="AVM3" s="225"/>
      <c r="AVN3" s="225"/>
      <c r="AVO3" s="225"/>
      <c r="AVP3" s="225"/>
      <c r="AVQ3" s="225"/>
      <c r="AVR3" s="225"/>
      <c r="AVS3" s="225"/>
      <c r="AVT3" s="225"/>
      <c r="AVU3" s="225"/>
      <c r="AVV3" s="225"/>
      <c r="AVW3" s="225"/>
      <c r="AVX3" s="225"/>
      <c r="AVY3" s="225"/>
      <c r="AVZ3" s="225"/>
      <c r="AWA3" s="225"/>
      <c r="AWB3" s="225"/>
      <c r="AWC3" s="225"/>
      <c r="AWD3" s="225"/>
      <c r="AWE3" s="225"/>
      <c r="AWF3" s="225"/>
      <c r="AWG3" s="225"/>
      <c r="AWH3" s="225"/>
      <c r="AWI3" s="225"/>
      <c r="AWJ3" s="225"/>
      <c r="AWK3" s="225"/>
      <c r="AWL3" s="225"/>
      <c r="AWM3" s="225"/>
      <c r="AWN3" s="225"/>
      <c r="AWO3" s="225"/>
      <c r="AWP3" s="225"/>
      <c r="AWQ3" s="225"/>
      <c r="AWR3" s="225"/>
      <c r="AWS3" s="225"/>
      <c r="AWT3" s="225"/>
      <c r="AWU3" s="225"/>
      <c r="AWV3" s="225"/>
      <c r="AWW3" s="225"/>
      <c r="AWX3" s="225"/>
      <c r="AWY3" s="225"/>
      <c r="AWZ3" s="225"/>
      <c r="AXA3" s="225"/>
      <c r="AXB3" s="225"/>
      <c r="AXC3" s="225"/>
      <c r="AXD3" s="225"/>
      <c r="AXE3" s="225"/>
      <c r="AXF3" s="225"/>
      <c r="AXG3" s="225"/>
      <c r="AXH3" s="225"/>
      <c r="AXI3" s="225"/>
      <c r="AXJ3" s="225"/>
      <c r="AXK3" s="225"/>
      <c r="AXL3" s="225"/>
      <c r="AXM3" s="225"/>
      <c r="AXN3" s="225"/>
      <c r="AXO3" s="225"/>
      <c r="AXP3" s="225"/>
      <c r="AXQ3" s="225"/>
      <c r="AXR3" s="225"/>
      <c r="AXS3" s="225"/>
      <c r="AXT3" s="225"/>
      <c r="AXU3" s="225"/>
      <c r="AXV3" s="225"/>
      <c r="AXW3" s="225"/>
      <c r="AXX3" s="225"/>
      <c r="AXY3" s="225"/>
      <c r="AXZ3" s="225"/>
      <c r="AYA3" s="225"/>
      <c r="AYB3" s="225"/>
      <c r="AYC3" s="225"/>
      <c r="AYD3" s="225"/>
      <c r="AYE3" s="225"/>
      <c r="AYF3" s="225"/>
      <c r="AYG3" s="225"/>
      <c r="AYH3" s="225"/>
      <c r="AYI3" s="225"/>
      <c r="AYJ3" s="225"/>
      <c r="AYK3" s="225"/>
      <c r="AYL3" s="225"/>
      <c r="AYM3" s="225"/>
      <c r="AYN3" s="225"/>
      <c r="AYO3" s="225"/>
      <c r="AYP3" s="225"/>
      <c r="AYQ3" s="225"/>
      <c r="AYR3" s="225"/>
      <c r="AYS3" s="225"/>
      <c r="AYT3" s="225"/>
      <c r="AYU3" s="225"/>
      <c r="AYV3" s="225"/>
      <c r="AYW3" s="225"/>
      <c r="AYX3" s="225"/>
      <c r="AYY3" s="225"/>
      <c r="AYZ3" s="225"/>
      <c r="AZA3" s="225"/>
      <c r="AZB3" s="225"/>
      <c r="AZC3" s="225"/>
      <c r="AZD3" s="225"/>
      <c r="AZE3" s="225"/>
      <c r="AZF3" s="225"/>
      <c r="AZG3" s="225"/>
      <c r="AZH3" s="225"/>
      <c r="AZI3" s="225"/>
      <c r="AZJ3" s="225"/>
      <c r="AZK3" s="225"/>
      <c r="AZL3" s="225"/>
      <c r="AZM3" s="225"/>
      <c r="AZN3" s="225"/>
      <c r="AZO3" s="225"/>
      <c r="AZP3" s="225"/>
      <c r="AZQ3" s="225"/>
      <c r="AZR3" s="225"/>
      <c r="AZS3" s="225"/>
      <c r="AZT3" s="225"/>
      <c r="AZU3" s="225"/>
      <c r="AZV3" s="225"/>
      <c r="AZW3" s="225"/>
      <c r="AZX3" s="225"/>
      <c r="AZY3" s="225"/>
      <c r="AZZ3" s="225"/>
      <c r="BAA3" s="225"/>
      <c r="BAB3" s="225"/>
      <c r="BAC3" s="225"/>
      <c r="BAD3" s="225"/>
      <c r="BAE3" s="225"/>
      <c r="BAF3" s="225"/>
      <c r="BAG3" s="225"/>
      <c r="BAH3" s="225"/>
      <c r="BAI3" s="225"/>
      <c r="BAJ3" s="225"/>
      <c r="BAK3" s="225"/>
      <c r="BAL3" s="225"/>
      <c r="BAM3" s="225"/>
      <c r="BAN3" s="225"/>
      <c r="BAO3" s="225"/>
      <c r="BAP3" s="225"/>
      <c r="BAQ3" s="225"/>
      <c r="BAR3" s="225"/>
      <c r="BAS3" s="225"/>
      <c r="BAT3" s="225"/>
      <c r="BAU3" s="225"/>
      <c r="BAV3" s="225"/>
      <c r="BAW3" s="225"/>
      <c r="BAX3" s="225"/>
      <c r="BAY3" s="225"/>
      <c r="BAZ3" s="225"/>
      <c r="BBA3" s="225"/>
      <c r="BBB3" s="225"/>
      <c r="BBC3" s="225"/>
      <c r="BBD3" s="225"/>
      <c r="BBE3" s="225"/>
      <c r="BBF3" s="225"/>
      <c r="BBG3" s="225"/>
      <c r="BBH3" s="225"/>
      <c r="BBI3" s="225"/>
      <c r="BBJ3" s="225"/>
      <c r="BBK3" s="225"/>
      <c r="BBL3" s="225"/>
      <c r="BBM3" s="225"/>
      <c r="BBN3" s="225"/>
      <c r="BBO3" s="225"/>
      <c r="BBP3" s="225"/>
      <c r="BBQ3" s="225"/>
      <c r="BBR3" s="225"/>
      <c r="BBS3" s="225"/>
      <c r="BBT3" s="225"/>
      <c r="BBU3" s="225"/>
      <c r="BBV3" s="225"/>
      <c r="BBW3" s="225"/>
      <c r="BBX3" s="225"/>
      <c r="BBY3" s="225"/>
      <c r="BBZ3" s="225"/>
      <c r="BCA3" s="225"/>
      <c r="BCB3" s="225"/>
      <c r="BCC3" s="225"/>
      <c r="BCD3" s="225"/>
      <c r="BCE3" s="225"/>
      <c r="BCF3" s="225"/>
      <c r="BCG3" s="225"/>
      <c r="BCH3" s="225"/>
      <c r="BCI3" s="225"/>
      <c r="BCJ3" s="225"/>
      <c r="BCK3" s="225"/>
      <c r="BCL3" s="225"/>
      <c r="BCM3" s="225"/>
      <c r="BCN3" s="225"/>
      <c r="BCO3" s="225"/>
      <c r="BCP3" s="225"/>
      <c r="BCQ3" s="225"/>
      <c r="BCR3" s="225"/>
      <c r="BCS3" s="225"/>
      <c r="BCT3" s="225"/>
      <c r="BCU3" s="225"/>
      <c r="BCV3" s="225"/>
      <c r="BCW3" s="225"/>
      <c r="BCX3" s="225"/>
      <c r="BCY3" s="225"/>
      <c r="BCZ3" s="225"/>
      <c r="BDA3" s="225"/>
      <c r="BDB3" s="225"/>
      <c r="BDC3" s="225"/>
      <c r="BDD3" s="225"/>
      <c r="BDE3" s="225"/>
      <c r="BDF3" s="225"/>
      <c r="BDG3" s="225"/>
      <c r="BDH3" s="225"/>
      <c r="BDI3" s="225"/>
      <c r="BDJ3" s="225"/>
      <c r="BDK3" s="225"/>
      <c r="BDL3" s="225"/>
      <c r="BDM3" s="225"/>
      <c r="BDN3" s="225"/>
      <c r="BDO3" s="225"/>
      <c r="BDP3" s="225"/>
      <c r="BDQ3" s="225"/>
      <c r="BDR3" s="225"/>
      <c r="BDS3" s="225"/>
      <c r="BDT3" s="225"/>
      <c r="BDU3" s="225"/>
      <c r="BDV3" s="225"/>
      <c r="BDW3" s="225"/>
      <c r="BDX3" s="225"/>
      <c r="BDY3" s="225"/>
      <c r="BDZ3" s="225"/>
      <c r="BEA3" s="225"/>
      <c r="BEB3" s="225"/>
      <c r="BEC3" s="225"/>
      <c r="BED3" s="225"/>
      <c r="BEE3" s="225"/>
      <c r="BEF3" s="225"/>
      <c r="BEG3" s="225"/>
      <c r="BEH3" s="225"/>
      <c r="BEI3" s="225"/>
      <c r="BEJ3" s="225"/>
      <c r="BEK3" s="225"/>
      <c r="BEL3" s="225"/>
      <c r="BEM3" s="225"/>
      <c r="BEN3" s="225"/>
      <c r="BEO3" s="225"/>
      <c r="BEP3" s="225"/>
      <c r="BEQ3" s="225"/>
      <c r="BER3" s="225"/>
      <c r="BES3" s="225"/>
      <c r="BET3" s="225"/>
      <c r="BEU3" s="225"/>
      <c r="BEV3" s="225"/>
      <c r="BEW3" s="225"/>
      <c r="BEX3" s="225"/>
      <c r="BEY3" s="225"/>
      <c r="BEZ3" s="225"/>
      <c r="BFA3" s="225"/>
      <c r="BFB3" s="225"/>
      <c r="BFC3" s="225"/>
      <c r="BFD3" s="225"/>
      <c r="BFE3" s="225"/>
      <c r="BFF3" s="225"/>
      <c r="BFG3" s="225"/>
      <c r="BFH3" s="225"/>
      <c r="BFI3" s="225"/>
      <c r="BFJ3" s="225"/>
      <c r="BFK3" s="225"/>
      <c r="BFL3" s="225"/>
      <c r="BFM3" s="225"/>
      <c r="BFN3" s="225"/>
      <c r="BFO3" s="225"/>
      <c r="BFP3" s="225"/>
      <c r="BFQ3" s="225"/>
      <c r="BFR3" s="225"/>
      <c r="BFS3" s="225"/>
      <c r="BFT3" s="225"/>
      <c r="BFU3" s="225"/>
      <c r="BFV3" s="225"/>
      <c r="BFW3" s="225"/>
      <c r="BFX3" s="225"/>
      <c r="BFY3" s="225"/>
      <c r="BFZ3" s="225"/>
      <c r="BGA3" s="225"/>
      <c r="BGB3" s="225"/>
      <c r="BGC3" s="225"/>
      <c r="BGD3" s="225"/>
      <c r="BGE3" s="225"/>
      <c r="BGF3" s="225"/>
      <c r="BGG3" s="225"/>
      <c r="BGH3" s="225"/>
      <c r="BGI3" s="225"/>
      <c r="BGJ3" s="225"/>
      <c r="BGK3" s="225"/>
      <c r="BGL3" s="225"/>
      <c r="BGM3" s="225"/>
      <c r="BGN3" s="225"/>
      <c r="BGO3" s="225"/>
      <c r="BGP3" s="225"/>
      <c r="BGQ3" s="225"/>
      <c r="BGR3" s="225"/>
      <c r="BGS3" s="225"/>
      <c r="BGT3" s="225"/>
      <c r="BGU3" s="225"/>
      <c r="BGV3" s="225"/>
      <c r="BGW3" s="225"/>
      <c r="BGX3" s="225"/>
      <c r="BGY3" s="225"/>
      <c r="BGZ3" s="225"/>
      <c r="BHA3" s="225"/>
      <c r="BHB3" s="225"/>
      <c r="BHC3" s="225"/>
      <c r="BHD3" s="225"/>
      <c r="BHE3" s="225"/>
      <c r="BHF3" s="225"/>
      <c r="BHG3" s="225"/>
      <c r="BHH3" s="225"/>
      <c r="BHI3" s="225"/>
      <c r="BHJ3" s="225"/>
      <c r="BHK3" s="225"/>
      <c r="BHL3" s="225"/>
      <c r="BHM3" s="225"/>
      <c r="BHN3" s="225"/>
      <c r="BHO3" s="225"/>
      <c r="BHP3" s="225"/>
      <c r="BHQ3" s="225"/>
      <c r="BHR3" s="225"/>
      <c r="BHS3" s="225"/>
      <c r="BHT3" s="225"/>
      <c r="BHU3" s="225"/>
      <c r="BHV3" s="225"/>
      <c r="BHW3" s="225"/>
      <c r="BHX3" s="225"/>
      <c r="BHY3" s="225"/>
      <c r="BHZ3" s="225"/>
      <c r="BIA3" s="225"/>
      <c r="BIB3" s="225"/>
      <c r="BIC3" s="225"/>
      <c r="BID3" s="225"/>
      <c r="BIE3" s="225"/>
      <c r="BIF3" s="225"/>
      <c r="BIG3" s="225"/>
      <c r="BIH3" s="225"/>
      <c r="BII3" s="225"/>
      <c r="BIJ3" s="225"/>
      <c r="BIK3" s="225"/>
      <c r="BIL3" s="225"/>
      <c r="BIM3" s="225"/>
      <c r="BIN3" s="225"/>
      <c r="BIO3" s="225"/>
      <c r="BIP3" s="225"/>
      <c r="BIQ3" s="225"/>
      <c r="BIR3" s="225"/>
      <c r="BIS3" s="225"/>
      <c r="BIT3" s="225"/>
      <c r="BIU3" s="225"/>
      <c r="BIV3" s="225"/>
      <c r="BIW3" s="225"/>
      <c r="BIX3" s="225"/>
      <c r="BIY3" s="225"/>
      <c r="BIZ3" s="225"/>
      <c r="BJA3" s="225"/>
      <c r="BJB3" s="225"/>
      <c r="BJC3" s="225"/>
      <c r="BJD3" s="225"/>
      <c r="BJE3" s="225"/>
      <c r="BJF3" s="225"/>
      <c r="BJG3" s="225"/>
      <c r="BJH3" s="225"/>
      <c r="BJI3" s="225"/>
      <c r="BJJ3" s="225"/>
      <c r="BJK3" s="225"/>
      <c r="BJL3" s="225"/>
      <c r="BJM3" s="225"/>
      <c r="BJN3" s="225"/>
      <c r="BJO3" s="225"/>
      <c r="BJP3" s="225"/>
      <c r="BJQ3" s="225"/>
      <c r="BJR3" s="225"/>
      <c r="BJS3" s="225"/>
      <c r="BJT3" s="225"/>
      <c r="BJU3" s="225"/>
      <c r="BJV3" s="225"/>
      <c r="BJW3" s="225"/>
      <c r="BJX3" s="225"/>
      <c r="BJY3" s="225"/>
      <c r="BJZ3" s="225"/>
      <c r="BKA3" s="225"/>
      <c r="BKB3" s="225"/>
      <c r="BKC3" s="225"/>
      <c r="BKD3" s="225"/>
      <c r="BKE3" s="225"/>
      <c r="BKF3" s="225"/>
      <c r="BKG3" s="225"/>
      <c r="BKH3" s="225"/>
      <c r="BKI3" s="225"/>
      <c r="BKJ3" s="225"/>
      <c r="BKK3" s="225"/>
      <c r="BKL3" s="225"/>
      <c r="BKM3" s="225"/>
      <c r="BKN3" s="225"/>
      <c r="BKO3" s="225"/>
      <c r="BKP3" s="225"/>
      <c r="BKQ3" s="225"/>
      <c r="BKR3" s="225"/>
      <c r="BKS3" s="225"/>
      <c r="BKT3" s="225"/>
      <c r="BKU3" s="225"/>
      <c r="BKV3" s="225"/>
      <c r="BKW3" s="225"/>
      <c r="BKX3" s="225"/>
      <c r="BKY3" s="225"/>
      <c r="BKZ3" s="225"/>
      <c r="BLA3" s="225"/>
      <c r="BLB3" s="225"/>
      <c r="BLC3" s="225"/>
      <c r="BLD3" s="225"/>
      <c r="BLE3" s="225"/>
      <c r="BLF3" s="225"/>
      <c r="BLG3" s="225"/>
      <c r="BLH3" s="225"/>
      <c r="BLI3" s="225"/>
      <c r="BLJ3" s="225"/>
      <c r="BLK3" s="225"/>
      <c r="BLL3" s="225"/>
      <c r="BLM3" s="225"/>
      <c r="BLN3" s="225"/>
      <c r="BLO3" s="225"/>
      <c r="BLP3" s="225"/>
      <c r="BLQ3" s="225"/>
      <c r="BLR3" s="225"/>
      <c r="BLS3" s="225"/>
      <c r="BLT3" s="225"/>
      <c r="BLU3" s="225"/>
      <c r="BLV3" s="225"/>
      <c r="BLW3" s="225"/>
      <c r="BLX3" s="225"/>
      <c r="BLY3" s="225"/>
      <c r="BLZ3" s="225"/>
      <c r="BMA3" s="225"/>
      <c r="BMB3" s="225"/>
      <c r="BMC3" s="225"/>
      <c r="BMD3" s="225"/>
      <c r="BME3" s="225"/>
      <c r="BMF3" s="225"/>
      <c r="BMG3" s="225"/>
      <c r="BMH3" s="225"/>
      <c r="BMI3" s="225"/>
      <c r="BMJ3" s="225"/>
      <c r="BMK3" s="225"/>
      <c r="BML3" s="225"/>
      <c r="BMM3" s="225"/>
      <c r="BMN3" s="225"/>
      <c r="BMO3" s="225"/>
      <c r="BMP3" s="225"/>
      <c r="BMQ3" s="225"/>
      <c r="BMR3" s="225"/>
      <c r="BMS3" s="225"/>
      <c r="BMT3" s="225"/>
      <c r="BMU3" s="225"/>
      <c r="BMV3" s="225"/>
      <c r="BMW3" s="225"/>
      <c r="BMX3" s="225"/>
      <c r="BMY3" s="225"/>
      <c r="BMZ3" s="225"/>
      <c r="BNA3" s="225"/>
      <c r="BNB3" s="225"/>
      <c r="BNC3" s="225"/>
      <c r="BND3" s="225"/>
      <c r="BNE3" s="225"/>
      <c r="BNF3" s="225"/>
      <c r="BNG3" s="225"/>
      <c r="BNH3" s="225"/>
      <c r="BNI3" s="225"/>
      <c r="BNJ3" s="225"/>
      <c r="BNK3" s="225"/>
      <c r="BNL3" s="225"/>
      <c r="BNM3" s="225"/>
      <c r="BNN3" s="225"/>
      <c r="BNO3" s="225"/>
      <c r="BNP3" s="225"/>
      <c r="BNQ3" s="225"/>
      <c r="BNR3" s="225"/>
      <c r="BNS3" s="225"/>
      <c r="BNT3" s="225"/>
      <c r="BNU3" s="225"/>
      <c r="BNV3" s="225"/>
      <c r="BNW3" s="225"/>
      <c r="BNX3" s="225"/>
      <c r="BNY3" s="225"/>
      <c r="BNZ3" s="225"/>
      <c r="BOA3" s="225"/>
      <c r="BOB3" s="225"/>
      <c r="BOC3" s="225"/>
      <c r="BOD3" s="225"/>
      <c r="BOE3" s="225"/>
      <c r="BOF3" s="225"/>
      <c r="BOG3" s="225"/>
      <c r="BOH3" s="225"/>
      <c r="BOI3" s="225"/>
      <c r="BOJ3" s="225"/>
      <c r="BOK3" s="225"/>
      <c r="BOL3" s="225"/>
      <c r="BOM3" s="225"/>
      <c r="BON3" s="225"/>
      <c r="BOO3" s="225"/>
      <c r="BOP3" s="225"/>
      <c r="BOQ3" s="225"/>
      <c r="BOR3" s="225"/>
      <c r="BOS3" s="225"/>
      <c r="BOT3" s="225"/>
      <c r="BOU3" s="225"/>
      <c r="BOV3" s="225"/>
      <c r="BOW3" s="225"/>
      <c r="BOX3" s="225"/>
      <c r="BOY3" s="225"/>
      <c r="BOZ3" s="225"/>
      <c r="BPA3" s="225"/>
      <c r="BPB3" s="225"/>
      <c r="BPC3" s="225"/>
      <c r="BPD3" s="225"/>
      <c r="BPE3" s="225"/>
      <c r="BPF3" s="225"/>
      <c r="BPG3" s="225"/>
      <c r="BPH3" s="225"/>
      <c r="BPI3" s="225"/>
      <c r="BPJ3" s="225"/>
      <c r="BPK3" s="225"/>
      <c r="BPL3" s="225"/>
      <c r="BPM3" s="225"/>
      <c r="BPN3" s="225"/>
      <c r="BPO3" s="225"/>
      <c r="BPP3" s="225"/>
      <c r="BPQ3" s="225"/>
      <c r="BPR3" s="225"/>
      <c r="BPS3" s="225"/>
      <c r="BPT3" s="225"/>
      <c r="BPU3" s="225"/>
      <c r="BPV3" s="225"/>
      <c r="BPW3" s="225"/>
      <c r="BPX3" s="225"/>
      <c r="BPY3" s="225"/>
      <c r="BPZ3" s="225"/>
      <c r="BQA3" s="225"/>
      <c r="BQB3" s="225"/>
      <c r="BQC3" s="225"/>
      <c r="BQD3" s="225"/>
      <c r="BQE3" s="225"/>
      <c r="BQF3" s="225"/>
      <c r="BQG3" s="225"/>
      <c r="BQH3" s="225"/>
      <c r="BQI3" s="225"/>
      <c r="BQJ3" s="225"/>
      <c r="BQK3" s="225"/>
      <c r="BQL3" s="225"/>
      <c r="BQM3" s="225"/>
      <c r="BQN3" s="225"/>
      <c r="BQO3" s="225"/>
      <c r="BQP3" s="225"/>
      <c r="BQQ3" s="225"/>
      <c r="BQR3" s="225"/>
      <c r="BQS3" s="225"/>
      <c r="BQT3" s="225"/>
      <c r="BQU3" s="225"/>
      <c r="BQV3" s="225"/>
      <c r="BQW3" s="225"/>
      <c r="BQX3" s="225"/>
      <c r="BQY3" s="225"/>
      <c r="BQZ3" s="225"/>
      <c r="BRA3" s="225"/>
      <c r="BRB3" s="225"/>
      <c r="BRC3" s="225"/>
      <c r="BRD3" s="225"/>
      <c r="BRE3" s="225"/>
      <c r="BRF3" s="225"/>
      <c r="BRG3" s="225"/>
      <c r="BRH3" s="225"/>
      <c r="BRI3" s="225"/>
      <c r="BRJ3" s="225"/>
      <c r="BRK3" s="225"/>
      <c r="BRL3" s="225"/>
      <c r="BRM3" s="225"/>
      <c r="BRN3" s="225"/>
      <c r="BRO3" s="225"/>
      <c r="BRP3" s="225"/>
      <c r="BRQ3" s="225"/>
      <c r="BRR3" s="225"/>
      <c r="BRS3" s="225"/>
      <c r="BRT3" s="225"/>
      <c r="BRU3" s="225"/>
      <c r="BRV3" s="225"/>
      <c r="BRW3" s="225"/>
      <c r="BRX3" s="225"/>
      <c r="BRY3" s="225"/>
      <c r="BRZ3" s="225"/>
      <c r="BSA3" s="225"/>
      <c r="BSB3" s="225"/>
      <c r="BSC3" s="225"/>
      <c r="BSD3" s="225"/>
      <c r="BSE3" s="225"/>
      <c r="BSF3" s="225"/>
      <c r="BSG3" s="225"/>
      <c r="BSH3" s="225"/>
      <c r="BSI3" s="225"/>
      <c r="BSJ3" s="225"/>
      <c r="BSK3" s="225"/>
      <c r="BSL3" s="225"/>
      <c r="BSM3" s="225"/>
      <c r="BSN3" s="225"/>
      <c r="BSO3" s="225"/>
      <c r="BSP3" s="225"/>
      <c r="BSQ3" s="225"/>
      <c r="BSR3" s="225"/>
      <c r="BSS3" s="225"/>
      <c r="BST3" s="225"/>
      <c r="BSU3" s="225"/>
      <c r="BSV3" s="225"/>
      <c r="BSW3" s="225"/>
      <c r="BSX3" s="225"/>
      <c r="BSY3" s="225"/>
      <c r="BSZ3" s="225"/>
      <c r="BTA3" s="225"/>
      <c r="BTB3" s="225"/>
      <c r="BTC3" s="225"/>
      <c r="BTD3" s="225"/>
      <c r="BTE3" s="225"/>
      <c r="BTF3" s="225"/>
      <c r="BTG3" s="225"/>
      <c r="BTH3" s="225"/>
      <c r="BTI3" s="225"/>
      <c r="BTJ3" s="225"/>
      <c r="BTK3" s="225"/>
      <c r="BTL3" s="225"/>
      <c r="BTM3" s="225"/>
      <c r="BTN3" s="225"/>
      <c r="BTO3" s="225"/>
      <c r="BTP3" s="225"/>
      <c r="BTQ3" s="225"/>
      <c r="BTR3" s="225"/>
      <c r="BTS3" s="225"/>
      <c r="BTT3" s="225"/>
      <c r="BTU3" s="225"/>
      <c r="BTV3" s="225"/>
      <c r="BTW3" s="225"/>
      <c r="BTX3" s="225"/>
      <c r="BTY3" s="225"/>
      <c r="BTZ3" s="225"/>
      <c r="BUA3" s="225"/>
      <c r="BUB3" s="225"/>
      <c r="BUC3" s="225"/>
      <c r="BUD3" s="225"/>
      <c r="BUE3" s="225"/>
      <c r="BUF3" s="225"/>
      <c r="BUG3" s="225"/>
      <c r="BUH3" s="225"/>
      <c r="BUI3" s="225"/>
      <c r="BUJ3" s="225"/>
      <c r="BUK3" s="225"/>
      <c r="BUL3" s="225"/>
      <c r="BUM3" s="225"/>
      <c r="BUN3" s="225"/>
      <c r="BUO3" s="225"/>
      <c r="BUP3" s="225"/>
      <c r="BUQ3" s="225"/>
      <c r="BUR3" s="225"/>
      <c r="BUS3" s="225"/>
      <c r="BUT3" s="225"/>
      <c r="BUU3" s="225"/>
      <c r="BUV3" s="225"/>
      <c r="BUW3" s="225"/>
      <c r="BUX3" s="225"/>
      <c r="BUY3" s="225"/>
      <c r="BUZ3" s="225"/>
      <c r="BVA3" s="225"/>
      <c r="BVB3" s="225"/>
      <c r="BVC3" s="225"/>
      <c r="BVD3" s="225"/>
      <c r="BVE3" s="225"/>
      <c r="BVF3" s="225"/>
      <c r="BVG3" s="225"/>
      <c r="BVH3" s="225"/>
      <c r="BVI3" s="225"/>
      <c r="BVJ3" s="225"/>
      <c r="BVK3" s="225"/>
      <c r="BVL3" s="225"/>
      <c r="BVM3" s="225"/>
      <c r="BVN3" s="225"/>
      <c r="BVO3" s="225"/>
      <c r="BVP3" s="225"/>
      <c r="BVQ3" s="225"/>
      <c r="BVR3" s="225"/>
      <c r="BVS3" s="225"/>
      <c r="BVT3" s="225"/>
      <c r="BVU3" s="225"/>
      <c r="BVV3" s="225"/>
      <c r="BVW3" s="225"/>
      <c r="BVX3" s="225"/>
      <c r="BVY3" s="225"/>
      <c r="BVZ3" s="225"/>
      <c r="BWA3" s="225"/>
      <c r="BWB3" s="225"/>
      <c r="BWC3" s="225"/>
      <c r="BWD3" s="225"/>
      <c r="BWE3" s="225"/>
      <c r="BWF3" s="225"/>
      <c r="BWG3" s="225"/>
      <c r="BWH3" s="225"/>
      <c r="BWI3" s="225"/>
      <c r="BWJ3" s="225"/>
      <c r="BWK3" s="225"/>
      <c r="BWL3" s="225"/>
      <c r="BWM3" s="225"/>
      <c r="BWN3" s="225"/>
      <c r="BWO3" s="225"/>
      <c r="BWP3" s="225"/>
      <c r="BWQ3" s="225"/>
      <c r="BWR3" s="225"/>
      <c r="BWS3" s="225"/>
      <c r="BWT3" s="225"/>
      <c r="BWU3" s="225"/>
      <c r="BWV3" s="225"/>
      <c r="BWW3" s="225"/>
      <c r="BWX3" s="225"/>
      <c r="BWY3" s="225"/>
      <c r="BWZ3" s="225"/>
      <c r="BXA3" s="225"/>
      <c r="BXB3" s="225"/>
      <c r="BXC3" s="225"/>
      <c r="BXD3" s="225"/>
      <c r="BXE3" s="225"/>
      <c r="BXF3" s="225"/>
      <c r="BXG3" s="225"/>
      <c r="BXH3" s="225"/>
      <c r="BXI3" s="225"/>
      <c r="BXJ3" s="225"/>
      <c r="BXK3" s="225"/>
      <c r="BXL3" s="225"/>
      <c r="BXM3" s="225"/>
      <c r="BXN3" s="225"/>
      <c r="BXO3" s="225"/>
      <c r="BXP3" s="225"/>
      <c r="BXQ3" s="225"/>
      <c r="BXR3" s="225"/>
      <c r="BXS3" s="225"/>
      <c r="BXT3" s="225"/>
      <c r="BXU3" s="225"/>
      <c r="BXV3" s="225"/>
      <c r="BXW3" s="225"/>
      <c r="BXX3" s="225"/>
      <c r="BXY3" s="225"/>
      <c r="BXZ3" s="225"/>
      <c r="BYA3" s="225"/>
      <c r="BYB3" s="225"/>
      <c r="BYC3" s="225"/>
      <c r="BYD3" s="225"/>
      <c r="BYE3" s="225"/>
      <c r="BYF3" s="225"/>
      <c r="BYG3" s="225"/>
      <c r="BYH3" s="225"/>
      <c r="BYI3" s="225"/>
      <c r="BYJ3" s="225"/>
      <c r="BYK3" s="225"/>
      <c r="BYL3" s="225"/>
      <c r="BYM3" s="225"/>
      <c r="BYN3" s="225"/>
      <c r="BYO3" s="225"/>
      <c r="BYP3" s="225"/>
      <c r="BYQ3" s="225"/>
      <c r="BYR3" s="225"/>
      <c r="BYS3" s="225"/>
      <c r="BYT3" s="225"/>
      <c r="BYU3" s="225"/>
      <c r="BYV3" s="225"/>
      <c r="BYW3" s="225"/>
      <c r="BYX3" s="225"/>
      <c r="BYY3" s="225"/>
      <c r="BYZ3" s="225"/>
      <c r="BZA3" s="225"/>
      <c r="BZB3" s="225"/>
      <c r="BZC3" s="225"/>
      <c r="BZD3" s="225"/>
      <c r="BZE3" s="225"/>
      <c r="BZF3" s="225"/>
      <c r="BZG3" s="225"/>
      <c r="BZH3" s="225"/>
      <c r="BZI3" s="225"/>
      <c r="BZJ3" s="225"/>
      <c r="BZK3" s="225"/>
      <c r="BZL3" s="225"/>
      <c r="BZM3" s="225"/>
      <c r="BZN3" s="225"/>
      <c r="BZO3" s="225"/>
      <c r="BZP3" s="225"/>
      <c r="BZQ3" s="225"/>
      <c r="BZR3" s="225"/>
      <c r="BZS3" s="225"/>
      <c r="BZT3" s="225"/>
      <c r="BZU3" s="225"/>
      <c r="BZV3" s="225"/>
      <c r="BZW3" s="225"/>
      <c r="BZX3" s="225"/>
      <c r="BZY3" s="225"/>
      <c r="BZZ3" s="225"/>
      <c r="CAA3" s="225"/>
      <c r="CAB3" s="225"/>
      <c r="CAC3" s="225"/>
      <c r="CAD3" s="225"/>
      <c r="CAE3" s="225"/>
      <c r="CAF3" s="225"/>
      <c r="CAG3" s="225"/>
      <c r="CAH3" s="225"/>
      <c r="CAI3" s="225"/>
      <c r="CAJ3" s="225"/>
      <c r="CAK3" s="225"/>
      <c r="CAL3" s="225"/>
      <c r="CAM3" s="225"/>
      <c r="CAN3" s="225"/>
      <c r="CAO3" s="225"/>
      <c r="CAP3" s="225"/>
      <c r="CAQ3" s="225"/>
      <c r="CAR3" s="225"/>
      <c r="CAS3" s="225"/>
      <c r="CAT3" s="225"/>
      <c r="CAU3" s="225"/>
      <c r="CAV3" s="225"/>
      <c r="CAW3" s="225"/>
      <c r="CAX3" s="225"/>
      <c r="CAY3" s="225"/>
      <c r="CAZ3" s="225"/>
      <c r="CBA3" s="225"/>
      <c r="CBB3" s="225"/>
      <c r="CBC3" s="225"/>
      <c r="CBD3" s="225"/>
      <c r="CBE3" s="225"/>
      <c r="CBF3" s="225"/>
      <c r="CBG3" s="225"/>
      <c r="CBH3" s="225"/>
      <c r="CBI3" s="225"/>
      <c r="CBJ3" s="225"/>
      <c r="CBK3" s="225"/>
      <c r="CBL3" s="225"/>
      <c r="CBM3" s="225"/>
      <c r="CBN3" s="225"/>
      <c r="CBO3" s="225"/>
      <c r="CBP3" s="225"/>
      <c r="CBQ3" s="225"/>
      <c r="CBR3" s="225"/>
      <c r="CBS3" s="225"/>
      <c r="CBT3" s="225"/>
      <c r="CBU3" s="225"/>
      <c r="CBV3" s="225"/>
      <c r="CBW3" s="225"/>
      <c r="CBX3" s="225"/>
      <c r="CBY3" s="225"/>
      <c r="CBZ3" s="225"/>
      <c r="CCA3" s="225"/>
      <c r="CCB3" s="225"/>
      <c r="CCC3" s="225"/>
      <c r="CCD3" s="225"/>
      <c r="CCE3" s="225"/>
      <c r="CCF3" s="225"/>
      <c r="CCG3" s="225"/>
      <c r="CCH3" s="225"/>
      <c r="CCI3" s="225"/>
      <c r="CCJ3" s="225"/>
      <c r="CCK3" s="225"/>
      <c r="CCL3" s="225"/>
      <c r="CCM3" s="225"/>
      <c r="CCN3" s="225"/>
      <c r="CCO3" s="225"/>
      <c r="CCP3" s="225"/>
      <c r="CCQ3" s="225"/>
      <c r="CCR3" s="225"/>
      <c r="CCS3" s="225"/>
      <c r="CCT3" s="225"/>
      <c r="CCU3" s="225"/>
      <c r="CCV3" s="225"/>
      <c r="CCW3" s="225"/>
      <c r="CCX3" s="225"/>
      <c r="CCY3" s="225"/>
      <c r="CCZ3" s="225"/>
      <c r="CDA3" s="225"/>
      <c r="CDB3" s="225"/>
      <c r="CDC3" s="225"/>
      <c r="CDD3" s="225"/>
      <c r="CDE3" s="225"/>
      <c r="CDF3" s="225"/>
      <c r="CDG3" s="225"/>
      <c r="CDH3" s="225"/>
      <c r="CDI3" s="225"/>
      <c r="CDJ3" s="225"/>
      <c r="CDK3" s="225"/>
      <c r="CDL3" s="225"/>
      <c r="CDM3" s="225"/>
      <c r="CDN3" s="225"/>
      <c r="CDO3" s="225"/>
      <c r="CDP3" s="225"/>
      <c r="CDQ3" s="225"/>
      <c r="CDR3" s="225"/>
      <c r="CDS3" s="225"/>
      <c r="CDT3" s="225"/>
      <c r="CDU3" s="225"/>
      <c r="CDV3" s="225"/>
      <c r="CDW3" s="225"/>
      <c r="CDX3" s="225"/>
      <c r="CDY3" s="225"/>
      <c r="CDZ3" s="225"/>
      <c r="CEA3" s="225"/>
      <c r="CEB3" s="225"/>
      <c r="CEC3" s="225"/>
      <c r="CED3" s="225"/>
      <c r="CEE3" s="225"/>
      <c r="CEF3" s="225"/>
      <c r="CEG3" s="225"/>
      <c r="CEH3" s="225"/>
      <c r="CEI3" s="225"/>
      <c r="CEJ3" s="225"/>
      <c r="CEK3" s="225"/>
      <c r="CEL3" s="225"/>
      <c r="CEM3" s="225"/>
      <c r="CEN3" s="225"/>
      <c r="CEO3" s="225"/>
      <c r="CEP3" s="225"/>
      <c r="CEQ3" s="225"/>
      <c r="CER3" s="225"/>
      <c r="CES3" s="225"/>
      <c r="CET3" s="225"/>
      <c r="CEU3" s="225"/>
      <c r="CEV3" s="225"/>
      <c r="CEW3" s="225"/>
      <c r="CEX3" s="225"/>
      <c r="CEY3" s="225"/>
      <c r="CEZ3" s="225"/>
      <c r="CFA3" s="225"/>
      <c r="CFB3" s="225"/>
      <c r="CFC3" s="225"/>
      <c r="CFD3" s="225"/>
      <c r="CFE3" s="225"/>
      <c r="CFF3" s="225"/>
      <c r="CFG3" s="225"/>
      <c r="CFH3" s="225"/>
      <c r="CFI3" s="225"/>
      <c r="CFJ3" s="225"/>
      <c r="CFK3" s="225"/>
      <c r="CFL3" s="225"/>
      <c r="CFM3" s="225"/>
      <c r="CFN3" s="225"/>
      <c r="CFO3" s="225"/>
      <c r="CFP3" s="225"/>
      <c r="CFQ3" s="225"/>
      <c r="CFR3" s="225"/>
      <c r="CFS3" s="225"/>
      <c r="CFT3" s="225"/>
      <c r="CFU3" s="225"/>
      <c r="CFV3" s="225"/>
      <c r="CFW3" s="225"/>
      <c r="CFX3" s="225"/>
      <c r="CFY3" s="225"/>
      <c r="CFZ3" s="225"/>
      <c r="CGA3" s="225"/>
      <c r="CGB3" s="225"/>
      <c r="CGC3" s="225"/>
      <c r="CGD3" s="225"/>
      <c r="CGE3" s="225"/>
      <c r="CGF3" s="225"/>
      <c r="CGG3" s="225"/>
      <c r="CGH3" s="225"/>
      <c r="CGI3" s="225"/>
      <c r="CGJ3" s="225"/>
      <c r="CGK3" s="225"/>
      <c r="CGL3" s="225"/>
      <c r="CGM3" s="225"/>
      <c r="CGN3" s="225"/>
      <c r="CGO3" s="225"/>
      <c r="CGP3" s="225"/>
      <c r="CGQ3" s="225"/>
      <c r="CGR3" s="225"/>
      <c r="CGS3" s="225"/>
      <c r="CGT3" s="225"/>
      <c r="CGU3" s="225"/>
      <c r="CGV3" s="225"/>
      <c r="CGW3" s="225"/>
      <c r="CGX3" s="225"/>
      <c r="CGY3" s="225"/>
      <c r="CGZ3" s="225"/>
      <c r="CHA3" s="225"/>
      <c r="CHB3" s="225"/>
      <c r="CHC3" s="225"/>
      <c r="CHD3" s="225"/>
      <c r="CHE3" s="225"/>
      <c r="CHF3" s="225"/>
      <c r="CHG3" s="225"/>
      <c r="CHH3" s="225"/>
      <c r="CHI3" s="225"/>
      <c r="CHJ3" s="225"/>
      <c r="CHK3" s="225"/>
      <c r="CHL3" s="225"/>
      <c r="CHM3" s="225"/>
      <c r="CHN3" s="225"/>
      <c r="CHO3" s="225"/>
      <c r="CHP3" s="225"/>
      <c r="CHQ3" s="225"/>
      <c r="CHR3" s="225"/>
      <c r="CHS3" s="225"/>
      <c r="CHT3" s="225"/>
      <c r="CHU3" s="225"/>
      <c r="CHV3" s="225"/>
      <c r="CHW3" s="225"/>
      <c r="CHX3" s="225"/>
      <c r="CHY3" s="225"/>
      <c r="CHZ3" s="225"/>
      <c r="CIA3" s="225"/>
      <c r="CIB3" s="225"/>
      <c r="CIC3" s="225"/>
      <c r="CID3" s="225"/>
      <c r="CIE3" s="225"/>
      <c r="CIF3" s="225"/>
      <c r="CIG3" s="225"/>
      <c r="CIH3" s="225"/>
      <c r="CII3" s="225"/>
      <c r="CIJ3" s="225"/>
      <c r="CIK3" s="225"/>
      <c r="CIL3" s="225"/>
      <c r="CIM3" s="225"/>
      <c r="CIN3" s="225"/>
      <c r="CIO3" s="225"/>
      <c r="CIP3" s="225"/>
      <c r="CIQ3" s="225"/>
      <c r="CIR3" s="225"/>
      <c r="CIS3" s="225"/>
      <c r="CIT3" s="225"/>
      <c r="CIU3" s="225"/>
      <c r="CIV3" s="225"/>
      <c r="CIW3" s="225"/>
      <c r="CIX3" s="225"/>
      <c r="CIY3" s="225"/>
      <c r="CIZ3" s="225"/>
      <c r="CJA3" s="225"/>
      <c r="CJB3" s="225"/>
      <c r="CJC3" s="225"/>
      <c r="CJD3" s="225"/>
      <c r="CJE3" s="225"/>
      <c r="CJF3" s="225"/>
      <c r="CJG3" s="225"/>
      <c r="CJH3" s="225"/>
      <c r="CJI3" s="225"/>
      <c r="CJJ3" s="225"/>
      <c r="CJK3" s="225"/>
      <c r="CJL3" s="225"/>
      <c r="CJM3" s="225"/>
      <c r="CJN3" s="225"/>
      <c r="CJO3" s="225"/>
      <c r="CJP3" s="225"/>
      <c r="CJQ3" s="225"/>
      <c r="CJR3" s="225"/>
      <c r="CJS3" s="225"/>
      <c r="CJT3" s="225"/>
      <c r="CJU3" s="225"/>
      <c r="CJV3" s="225"/>
      <c r="CJW3" s="225"/>
      <c r="CJX3" s="225"/>
      <c r="CJY3" s="225"/>
      <c r="CJZ3" s="225"/>
      <c r="CKA3" s="225"/>
      <c r="CKB3" s="225"/>
      <c r="CKC3" s="225"/>
      <c r="CKD3" s="225"/>
      <c r="CKE3" s="225"/>
      <c r="CKF3" s="225"/>
      <c r="CKG3" s="225"/>
      <c r="CKH3" s="225"/>
      <c r="CKI3" s="225"/>
      <c r="CKJ3" s="225"/>
      <c r="CKK3" s="225"/>
      <c r="CKL3" s="225"/>
      <c r="CKM3" s="225"/>
      <c r="CKN3" s="225"/>
      <c r="CKO3" s="225"/>
      <c r="CKP3" s="225"/>
      <c r="CKQ3" s="225"/>
      <c r="CKR3" s="225"/>
      <c r="CKS3" s="225"/>
      <c r="CKT3" s="225"/>
      <c r="CKU3" s="225"/>
      <c r="CKV3" s="225"/>
      <c r="CKW3" s="225"/>
      <c r="CKX3" s="225"/>
      <c r="CKY3" s="225"/>
      <c r="CKZ3" s="225"/>
      <c r="CLA3" s="225"/>
      <c r="CLB3" s="225"/>
      <c r="CLC3" s="225"/>
      <c r="CLD3" s="225"/>
      <c r="CLE3" s="225"/>
      <c r="CLF3" s="225"/>
      <c r="CLG3" s="225"/>
      <c r="CLH3" s="225"/>
      <c r="CLI3" s="225"/>
      <c r="CLJ3" s="225"/>
      <c r="CLK3" s="225"/>
      <c r="CLL3" s="225"/>
      <c r="CLM3" s="225"/>
      <c r="CLN3" s="225"/>
      <c r="CLO3" s="225"/>
      <c r="CLP3" s="225"/>
      <c r="CLQ3" s="225"/>
      <c r="CLR3" s="225"/>
      <c r="CLS3" s="225"/>
      <c r="CLT3" s="225"/>
      <c r="CLU3" s="225"/>
      <c r="CLV3" s="225"/>
      <c r="CLW3" s="225"/>
      <c r="CLX3" s="225"/>
      <c r="CLY3" s="225"/>
      <c r="CLZ3" s="225"/>
      <c r="CMA3" s="225"/>
      <c r="CMB3" s="225"/>
      <c r="CMC3" s="225"/>
      <c r="CMD3" s="225"/>
      <c r="CME3" s="225"/>
      <c r="CMF3" s="225"/>
      <c r="CMG3" s="225"/>
      <c r="CMH3" s="225"/>
      <c r="CMI3" s="225"/>
      <c r="CMJ3" s="225"/>
      <c r="CMK3" s="225"/>
      <c r="CML3" s="225"/>
      <c r="CMM3" s="225"/>
      <c r="CMN3" s="225"/>
      <c r="CMO3" s="225"/>
      <c r="CMP3" s="225"/>
      <c r="CMQ3" s="225"/>
      <c r="CMR3" s="225"/>
      <c r="CMS3" s="225"/>
      <c r="CMT3" s="225"/>
      <c r="CMU3" s="225"/>
      <c r="CMV3" s="225"/>
      <c r="CMW3" s="225"/>
      <c r="CMX3" s="225"/>
      <c r="CMY3" s="225"/>
      <c r="CMZ3" s="225"/>
      <c r="CNA3" s="225"/>
      <c r="CNB3" s="225"/>
      <c r="CNC3" s="225"/>
      <c r="CND3" s="225"/>
      <c r="CNE3" s="225"/>
      <c r="CNF3" s="225"/>
      <c r="CNG3" s="225"/>
      <c r="CNH3" s="225"/>
      <c r="CNI3" s="225"/>
      <c r="CNJ3" s="225"/>
      <c r="CNK3" s="225"/>
      <c r="CNL3" s="225"/>
      <c r="CNM3" s="225"/>
      <c r="CNN3" s="225"/>
      <c r="CNO3" s="225"/>
      <c r="CNP3" s="225"/>
      <c r="CNQ3" s="225"/>
      <c r="CNR3" s="225"/>
      <c r="CNS3" s="225"/>
      <c r="CNT3" s="225"/>
      <c r="CNU3" s="225"/>
      <c r="CNV3" s="225"/>
      <c r="CNW3" s="225"/>
      <c r="CNX3" s="225"/>
      <c r="CNY3" s="225"/>
      <c r="CNZ3" s="225"/>
      <c r="COA3" s="225"/>
      <c r="COB3" s="225"/>
      <c r="COC3" s="225"/>
      <c r="COD3" s="225"/>
      <c r="COE3" s="225"/>
      <c r="COF3" s="225"/>
      <c r="COG3" s="225"/>
      <c r="COH3" s="225"/>
      <c r="COI3" s="225"/>
      <c r="COJ3" s="225"/>
      <c r="COK3" s="225"/>
      <c r="COL3" s="225"/>
      <c r="COM3" s="225"/>
      <c r="CON3" s="225"/>
      <c r="COO3" s="225"/>
      <c r="COP3" s="225"/>
      <c r="COQ3" s="225"/>
      <c r="COR3" s="225"/>
      <c r="COS3" s="225"/>
      <c r="COT3" s="225"/>
      <c r="COU3" s="225"/>
      <c r="COV3" s="225"/>
      <c r="COW3" s="225"/>
      <c r="COX3" s="225"/>
      <c r="COY3" s="225"/>
      <c r="COZ3" s="225"/>
      <c r="CPA3" s="225"/>
      <c r="CPB3" s="225"/>
      <c r="CPC3" s="225"/>
      <c r="CPD3" s="225"/>
      <c r="CPE3" s="225"/>
      <c r="CPF3" s="225"/>
      <c r="CPG3" s="225"/>
      <c r="CPH3" s="225"/>
      <c r="CPI3" s="225"/>
      <c r="CPJ3" s="225"/>
      <c r="CPK3" s="225"/>
      <c r="CPL3" s="225"/>
      <c r="CPM3" s="225"/>
      <c r="CPN3" s="225"/>
      <c r="CPO3" s="225"/>
      <c r="CPP3" s="225"/>
      <c r="CPQ3" s="225"/>
      <c r="CPR3" s="225"/>
      <c r="CPS3" s="225"/>
      <c r="CPT3" s="225"/>
      <c r="CPU3" s="225"/>
      <c r="CPV3" s="225"/>
      <c r="CPW3" s="225"/>
      <c r="CPX3" s="225"/>
      <c r="CPY3" s="225"/>
      <c r="CPZ3" s="225"/>
      <c r="CQA3" s="225"/>
      <c r="CQB3" s="225"/>
      <c r="CQC3" s="225"/>
      <c r="CQD3" s="225"/>
      <c r="CQE3" s="225"/>
      <c r="CQF3" s="225"/>
      <c r="CQG3" s="225"/>
      <c r="CQH3" s="225"/>
      <c r="CQI3" s="225"/>
      <c r="CQJ3" s="225"/>
      <c r="CQK3" s="225"/>
      <c r="CQL3" s="225"/>
      <c r="CQM3" s="225"/>
      <c r="CQN3" s="225"/>
      <c r="CQO3" s="225"/>
      <c r="CQP3" s="225"/>
      <c r="CQQ3" s="225"/>
      <c r="CQR3" s="225"/>
      <c r="CQS3" s="225"/>
      <c r="CQT3" s="225"/>
      <c r="CQU3" s="225"/>
      <c r="CQV3" s="225"/>
      <c r="CQW3" s="225"/>
      <c r="CQX3" s="225"/>
      <c r="CQY3" s="225"/>
      <c r="CQZ3" s="225"/>
      <c r="CRA3" s="225"/>
      <c r="CRB3" s="225"/>
      <c r="CRC3" s="225"/>
      <c r="CRD3" s="225"/>
      <c r="CRE3" s="225"/>
      <c r="CRF3" s="225"/>
      <c r="CRG3" s="225"/>
      <c r="CRH3" s="225"/>
      <c r="CRI3" s="225"/>
      <c r="CRJ3" s="225"/>
      <c r="CRK3" s="225"/>
      <c r="CRL3" s="225"/>
      <c r="CRM3" s="225"/>
      <c r="CRN3" s="225"/>
      <c r="CRO3" s="225"/>
      <c r="CRP3" s="225"/>
      <c r="CRQ3" s="225"/>
      <c r="CRR3" s="225"/>
      <c r="CRS3" s="225"/>
      <c r="CRT3" s="225"/>
      <c r="CRU3" s="225"/>
      <c r="CRV3" s="225"/>
      <c r="CRW3" s="225"/>
      <c r="CRX3" s="225"/>
      <c r="CRY3" s="225"/>
      <c r="CRZ3" s="225"/>
      <c r="CSA3" s="225"/>
      <c r="CSB3" s="225"/>
      <c r="CSC3" s="225"/>
      <c r="CSD3" s="225"/>
      <c r="CSE3" s="225"/>
      <c r="CSF3" s="225"/>
      <c r="CSG3" s="225"/>
      <c r="CSH3" s="225"/>
      <c r="CSI3" s="225"/>
      <c r="CSJ3" s="225"/>
      <c r="CSK3" s="225"/>
      <c r="CSL3" s="225"/>
      <c r="CSM3" s="225"/>
      <c r="CSN3" s="225"/>
      <c r="CSO3" s="225"/>
      <c r="CSP3" s="225"/>
      <c r="CSQ3" s="225"/>
      <c r="CSR3" s="225"/>
      <c r="CSS3" s="225"/>
      <c r="CST3" s="225"/>
      <c r="CSU3" s="225"/>
      <c r="CSV3" s="225"/>
      <c r="CSW3" s="225"/>
      <c r="CSX3" s="225"/>
      <c r="CSY3" s="225"/>
      <c r="CSZ3" s="225"/>
      <c r="CTA3" s="225"/>
      <c r="CTB3" s="225"/>
      <c r="CTC3" s="225"/>
      <c r="CTD3" s="225"/>
      <c r="CTE3" s="225"/>
      <c r="CTF3" s="225"/>
      <c r="CTG3" s="225"/>
      <c r="CTH3" s="225"/>
      <c r="CTI3" s="225"/>
      <c r="CTJ3" s="225"/>
      <c r="CTK3" s="225"/>
      <c r="CTL3" s="225"/>
      <c r="CTM3" s="225"/>
      <c r="CTN3" s="225"/>
      <c r="CTO3" s="225"/>
      <c r="CTP3" s="225"/>
      <c r="CTQ3" s="225"/>
      <c r="CTR3" s="225"/>
      <c r="CTS3" s="225"/>
      <c r="CTT3" s="225"/>
      <c r="CTU3" s="225"/>
      <c r="CTV3" s="225"/>
      <c r="CTW3" s="225"/>
      <c r="CTX3" s="225"/>
      <c r="CTY3" s="225"/>
      <c r="CTZ3" s="225"/>
      <c r="CUA3" s="225"/>
      <c r="CUB3" s="225"/>
      <c r="CUC3" s="225"/>
      <c r="CUD3" s="225"/>
      <c r="CUE3" s="225"/>
      <c r="CUF3" s="225"/>
      <c r="CUG3" s="225"/>
      <c r="CUH3" s="225"/>
      <c r="CUI3" s="225"/>
      <c r="CUJ3" s="225"/>
      <c r="CUK3" s="225"/>
      <c r="CUL3" s="225"/>
      <c r="CUM3" s="225"/>
      <c r="CUN3" s="225"/>
      <c r="CUO3" s="225"/>
      <c r="CUP3" s="225"/>
      <c r="CUQ3" s="225"/>
      <c r="CUR3" s="225"/>
      <c r="CUS3" s="225"/>
      <c r="CUT3" s="225"/>
      <c r="CUU3" s="225"/>
      <c r="CUV3" s="225"/>
      <c r="CUW3" s="225"/>
      <c r="CUX3" s="225"/>
      <c r="CUY3" s="225"/>
      <c r="CUZ3" s="225"/>
      <c r="CVA3" s="225"/>
      <c r="CVB3" s="225"/>
      <c r="CVC3" s="225"/>
      <c r="CVD3" s="225"/>
      <c r="CVE3" s="225"/>
      <c r="CVF3" s="225"/>
      <c r="CVG3" s="225"/>
      <c r="CVH3" s="225"/>
      <c r="CVI3" s="225"/>
      <c r="CVJ3" s="225"/>
      <c r="CVK3" s="225"/>
      <c r="CVL3" s="225"/>
      <c r="CVM3" s="225"/>
      <c r="CVN3" s="225"/>
      <c r="CVO3" s="225"/>
      <c r="CVP3" s="225"/>
      <c r="CVQ3" s="225"/>
      <c r="CVR3" s="225"/>
      <c r="CVS3" s="225"/>
      <c r="CVT3" s="225"/>
      <c r="CVU3" s="225"/>
      <c r="CVV3" s="225"/>
      <c r="CVW3" s="225"/>
      <c r="CVX3" s="225"/>
      <c r="CVY3" s="225"/>
      <c r="CVZ3" s="225"/>
      <c r="CWA3" s="225"/>
      <c r="CWB3" s="225"/>
      <c r="CWC3" s="225"/>
      <c r="CWD3" s="225"/>
      <c r="CWE3" s="225"/>
      <c r="CWF3" s="225"/>
      <c r="CWG3" s="225"/>
      <c r="CWH3" s="225"/>
      <c r="CWI3" s="225"/>
      <c r="CWJ3" s="225"/>
      <c r="CWK3" s="225"/>
      <c r="CWL3" s="225"/>
      <c r="CWM3" s="225"/>
      <c r="CWN3" s="225"/>
      <c r="CWO3" s="225"/>
      <c r="CWP3" s="225"/>
      <c r="CWQ3" s="225"/>
      <c r="CWR3" s="225"/>
      <c r="CWS3" s="225"/>
      <c r="CWT3" s="225"/>
      <c r="CWU3" s="225"/>
      <c r="CWV3" s="225"/>
      <c r="CWW3" s="225"/>
      <c r="CWX3" s="225"/>
      <c r="CWY3" s="225"/>
      <c r="CWZ3" s="225"/>
      <c r="CXA3" s="225"/>
      <c r="CXB3" s="225"/>
      <c r="CXC3" s="225"/>
      <c r="CXD3" s="225"/>
      <c r="CXE3" s="225"/>
      <c r="CXF3" s="225"/>
      <c r="CXG3" s="225"/>
      <c r="CXH3" s="225"/>
      <c r="CXI3" s="225"/>
      <c r="CXJ3" s="225"/>
      <c r="CXK3" s="225"/>
      <c r="CXL3" s="225"/>
      <c r="CXM3" s="225"/>
      <c r="CXN3" s="225"/>
      <c r="CXO3" s="225"/>
      <c r="CXP3" s="225"/>
      <c r="CXQ3" s="225"/>
      <c r="CXR3" s="225"/>
      <c r="CXS3" s="225"/>
      <c r="CXT3" s="225"/>
      <c r="CXU3" s="225"/>
      <c r="CXV3" s="225"/>
      <c r="CXW3" s="225"/>
      <c r="CXX3" s="225"/>
      <c r="CXY3" s="225"/>
      <c r="CXZ3" s="225"/>
      <c r="CYA3" s="225"/>
      <c r="CYB3" s="225"/>
      <c r="CYC3" s="225"/>
      <c r="CYD3" s="225"/>
      <c r="CYE3" s="225"/>
      <c r="CYF3" s="225"/>
      <c r="CYG3" s="225"/>
      <c r="CYH3" s="225"/>
      <c r="CYI3" s="225"/>
      <c r="CYJ3" s="225"/>
      <c r="CYK3" s="225"/>
      <c r="CYL3" s="225"/>
      <c r="CYM3" s="225"/>
      <c r="CYN3" s="225"/>
      <c r="CYO3" s="225"/>
      <c r="CYP3" s="225"/>
      <c r="CYQ3" s="225"/>
      <c r="CYR3" s="225"/>
      <c r="CYS3" s="225"/>
      <c r="CYT3" s="225"/>
      <c r="CYU3" s="225"/>
      <c r="CYV3" s="225"/>
      <c r="CYW3" s="225"/>
      <c r="CYX3" s="225"/>
      <c r="CYY3" s="225"/>
      <c r="CYZ3" s="225"/>
      <c r="CZA3" s="225"/>
      <c r="CZB3" s="225"/>
      <c r="CZC3" s="225"/>
      <c r="CZD3" s="225"/>
      <c r="CZE3" s="225"/>
      <c r="CZF3" s="225"/>
      <c r="CZG3" s="225"/>
      <c r="CZH3" s="225"/>
      <c r="CZI3" s="225"/>
      <c r="CZJ3" s="225"/>
      <c r="CZK3" s="225"/>
      <c r="CZL3" s="225"/>
      <c r="CZM3" s="225"/>
      <c r="CZN3" s="225"/>
      <c r="CZO3" s="225"/>
      <c r="CZP3" s="225"/>
      <c r="CZQ3" s="225"/>
      <c r="CZR3" s="225"/>
      <c r="CZS3" s="225"/>
      <c r="CZT3" s="225"/>
      <c r="CZU3" s="225"/>
      <c r="CZV3" s="225"/>
      <c r="CZW3" s="225"/>
      <c r="CZX3" s="225"/>
      <c r="CZY3" s="225"/>
      <c r="CZZ3" s="225"/>
      <c r="DAA3" s="225"/>
      <c r="DAB3" s="225"/>
      <c r="DAC3" s="225"/>
      <c r="DAD3" s="225"/>
      <c r="DAE3" s="225"/>
      <c r="DAF3" s="225"/>
      <c r="DAG3" s="225"/>
      <c r="DAH3" s="225"/>
      <c r="DAI3" s="225"/>
      <c r="DAJ3" s="225"/>
      <c r="DAK3" s="225"/>
      <c r="DAL3" s="225"/>
      <c r="DAM3" s="225"/>
      <c r="DAN3" s="225"/>
      <c r="DAO3" s="225"/>
      <c r="DAP3" s="225"/>
      <c r="DAQ3" s="225"/>
      <c r="DAR3" s="225"/>
      <c r="DAS3" s="225"/>
      <c r="DAT3" s="225"/>
      <c r="DAU3" s="225"/>
      <c r="DAV3" s="225"/>
      <c r="DAW3" s="225"/>
      <c r="DAX3" s="225"/>
      <c r="DAY3" s="225"/>
      <c r="DAZ3" s="225"/>
      <c r="DBA3" s="225"/>
      <c r="DBB3" s="225"/>
      <c r="DBC3" s="225"/>
      <c r="DBD3" s="225"/>
      <c r="DBE3" s="225"/>
      <c r="DBF3" s="225"/>
      <c r="DBG3" s="225"/>
      <c r="DBH3" s="225"/>
      <c r="DBI3" s="225"/>
      <c r="DBJ3" s="225"/>
      <c r="DBK3" s="225"/>
      <c r="DBL3" s="225"/>
      <c r="DBM3" s="225"/>
      <c r="DBN3" s="225"/>
      <c r="DBO3" s="225"/>
      <c r="DBP3" s="225"/>
      <c r="DBQ3" s="225"/>
      <c r="DBR3" s="225"/>
      <c r="DBS3" s="225"/>
      <c r="DBT3" s="225"/>
      <c r="DBU3" s="225"/>
      <c r="DBV3" s="225"/>
      <c r="DBW3" s="225"/>
      <c r="DBX3" s="225"/>
      <c r="DBY3" s="225"/>
      <c r="DBZ3" s="225"/>
      <c r="DCA3" s="225"/>
      <c r="DCB3" s="225"/>
      <c r="DCC3" s="225"/>
      <c r="DCD3" s="225"/>
      <c r="DCE3" s="225"/>
      <c r="DCF3" s="225"/>
      <c r="DCG3" s="225"/>
      <c r="DCH3" s="225"/>
      <c r="DCI3" s="225"/>
      <c r="DCJ3" s="225"/>
      <c r="DCK3" s="225"/>
      <c r="DCL3" s="225"/>
      <c r="DCM3" s="225"/>
      <c r="DCN3" s="225"/>
      <c r="DCO3" s="225"/>
      <c r="DCP3" s="225"/>
      <c r="DCQ3" s="225"/>
      <c r="DCR3" s="225"/>
      <c r="DCS3" s="225"/>
      <c r="DCT3" s="225"/>
      <c r="DCU3" s="225"/>
      <c r="DCV3" s="225"/>
      <c r="DCW3" s="225"/>
      <c r="DCX3" s="225"/>
      <c r="DCY3" s="225"/>
      <c r="DCZ3" s="225"/>
      <c r="DDA3" s="225"/>
      <c r="DDB3" s="225"/>
      <c r="DDC3" s="225"/>
      <c r="DDD3" s="225"/>
      <c r="DDE3" s="225"/>
      <c r="DDF3" s="225"/>
      <c r="DDG3" s="225"/>
      <c r="DDH3" s="225"/>
      <c r="DDI3" s="225"/>
      <c r="DDJ3" s="225"/>
      <c r="DDK3" s="225"/>
      <c r="DDL3" s="225"/>
      <c r="DDM3" s="225"/>
      <c r="DDN3" s="225"/>
      <c r="DDO3" s="225"/>
      <c r="DDP3" s="225"/>
      <c r="DDQ3" s="225"/>
      <c r="DDR3" s="225"/>
      <c r="DDS3" s="225"/>
      <c r="DDT3" s="225"/>
      <c r="DDU3" s="225"/>
      <c r="DDV3" s="225"/>
      <c r="DDW3" s="225"/>
      <c r="DDX3" s="225"/>
      <c r="DDY3" s="225"/>
      <c r="DDZ3" s="225"/>
      <c r="DEA3" s="225"/>
      <c r="DEB3" s="225"/>
      <c r="DEC3" s="225"/>
      <c r="DED3" s="225"/>
      <c r="DEE3" s="225"/>
      <c r="DEF3" s="225"/>
      <c r="DEG3" s="225"/>
      <c r="DEH3" s="225"/>
      <c r="DEI3" s="225"/>
      <c r="DEJ3" s="225"/>
      <c r="DEK3" s="225"/>
      <c r="DEL3" s="225"/>
      <c r="DEM3" s="225"/>
      <c r="DEN3" s="225"/>
      <c r="DEO3" s="225"/>
      <c r="DEP3" s="225"/>
      <c r="DEQ3" s="225"/>
      <c r="DER3" s="225"/>
      <c r="DES3" s="225"/>
      <c r="DET3" s="225"/>
      <c r="DEU3" s="225"/>
      <c r="DEV3" s="225"/>
      <c r="DEW3" s="225"/>
      <c r="DEX3" s="225"/>
      <c r="DEY3" s="225"/>
      <c r="DEZ3" s="225"/>
      <c r="DFA3" s="225"/>
      <c r="DFB3" s="225"/>
      <c r="DFC3" s="225"/>
      <c r="DFD3" s="225"/>
      <c r="DFE3" s="225"/>
      <c r="DFF3" s="225"/>
      <c r="DFG3" s="225"/>
      <c r="DFH3" s="225"/>
      <c r="DFI3" s="225"/>
      <c r="DFJ3" s="225"/>
      <c r="DFK3" s="225"/>
      <c r="DFL3" s="225"/>
      <c r="DFM3" s="225"/>
      <c r="DFN3" s="225"/>
      <c r="DFO3" s="225"/>
      <c r="DFP3" s="225"/>
      <c r="DFQ3" s="225"/>
      <c r="DFR3" s="225"/>
      <c r="DFS3" s="225"/>
      <c r="DFT3" s="225"/>
      <c r="DFU3" s="225"/>
      <c r="DFV3" s="225"/>
      <c r="DFW3" s="225"/>
      <c r="DFX3" s="225"/>
      <c r="DFY3" s="225"/>
      <c r="DFZ3" s="225"/>
      <c r="DGA3" s="225"/>
      <c r="DGB3" s="225"/>
      <c r="DGC3" s="225"/>
      <c r="DGD3" s="225"/>
      <c r="DGE3" s="225"/>
      <c r="DGF3" s="225"/>
      <c r="DGG3" s="225"/>
      <c r="DGH3" s="225"/>
      <c r="DGI3" s="225"/>
      <c r="DGJ3" s="225"/>
      <c r="DGK3" s="225"/>
      <c r="DGL3" s="225"/>
      <c r="DGM3" s="225"/>
      <c r="DGN3" s="225"/>
      <c r="DGO3" s="225"/>
      <c r="DGP3" s="225"/>
      <c r="DGQ3" s="225"/>
      <c r="DGR3" s="225"/>
      <c r="DGS3" s="225"/>
      <c r="DGT3" s="225"/>
      <c r="DGU3" s="225"/>
      <c r="DGV3" s="225"/>
      <c r="DGW3" s="225"/>
      <c r="DGX3" s="225"/>
      <c r="DGY3" s="225"/>
      <c r="DGZ3" s="225"/>
      <c r="DHA3" s="225"/>
      <c r="DHB3" s="225"/>
      <c r="DHC3" s="225"/>
      <c r="DHD3" s="225"/>
      <c r="DHE3" s="225"/>
      <c r="DHF3" s="225"/>
      <c r="DHG3" s="225"/>
      <c r="DHH3" s="225"/>
      <c r="DHI3" s="225"/>
      <c r="DHJ3" s="225"/>
      <c r="DHK3" s="225"/>
      <c r="DHL3" s="225"/>
      <c r="DHM3" s="225"/>
      <c r="DHN3" s="225"/>
      <c r="DHO3" s="225"/>
      <c r="DHP3" s="225"/>
      <c r="DHQ3" s="225"/>
      <c r="DHR3" s="225"/>
      <c r="DHS3" s="225"/>
      <c r="DHT3" s="225"/>
      <c r="DHU3" s="225"/>
      <c r="DHV3" s="225"/>
      <c r="DHW3" s="225"/>
      <c r="DHX3" s="225"/>
      <c r="DHY3" s="225"/>
      <c r="DHZ3" s="225"/>
      <c r="DIA3" s="225"/>
      <c r="DIB3" s="225"/>
      <c r="DIC3" s="225"/>
      <c r="DID3" s="225"/>
      <c r="DIE3" s="225"/>
      <c r="DIF3" s="225"/>
      <c r="DIG3" s="225"/>
      <c r="DIH3" s="225"/>
      <c r="DII3" s="225"/>
      <c r="DIJ3" s="225"/>
      <c r="DIK3" s="225"/>
      <c r="DIL3" s="225"/>
      <c r="DIM3" s="225"/>
      <c r="DIN3" s="225"/>
      <c r="DIO3" s="225"/>
      <c r="DIP3" s="225"/>
      <c r="DIQ3" s="225"/>
      <c r="DIR3" s="225"/>
      <c r="DIS3" s="225"/>
      <c r="DIT3" s="225"/>
      <c r="DIU3" s="225"/>
      <c r="DIV3" s="225"/>
      <c r="DIW3" s="225"/>
      <c r="DIX3" s="225"/>
      <c r="DIY3" s="225"/>
      <c r="DIZ3" s="225"/>
      <c r="DJA3" s="225"/>
      <c r="DJB3" s="225"/>
      <c r="DJC3" s="225"/>
      <c r="DJD3" s="225"/>
      <c r="DJE3" s="225"/>
      <c r="DJF3" s="225"/>
      <c r="DJG3" s="225"/>
      <c r="DJH3" s="225"/>
      <c r="DJI3" s="225"/>
      <c r="DJJ3" s="225"/>
      <c r="DJK3" s="225"/>
      <c r="DJL3" s="225"/>
      <c r="DJM3" s="225"/>
      <c r="DJN3" s="225"/>
      <c r="DJO3" s="225"/>
      <c r="DJP3" s="225"/>
      <c r="DJQ3" s="225"/>
      <c r="DJR3" s="225"/>
      <c r="DJS3" s="225"/>
      <c r="DJT3" s="225"/>
      <c r="DJU3" s="225"/>
      <c r="DJV3" s="225"/>
      <c r="DJW3" s="225"/>
      <c r="DJX3" s="225"/>
      <c r="DJY3" s="225"/>
      <c r="DJZ3" s="225"/>
      <c r="DKA3" s="225"/>
      <c r="DKB3" s="225"/>
      <c r="DKC3" s="225"/>
      <c r="DKD3" s="225"/>
      <c r="DKE3" s="225"/>
      <c r="DKF3" s="225"/>
      <c r="DKG3" s="225"/>
      <c r="DKH3" s="225"/>
      <c r="DKI3" s="225"/>
      <c r="DKJ3" s="225"/>
      <c r="DKK3" s="225"/>
      <c r="DKL3" s="225"/>
      <c r="DKM3" s="225"/>
      <c r="DKN3" s="225"/>
      <c r="DKO3" s="225"/>
      <c r="DKP3" s="225"/>
      <c r="DKQ3" s="225"/>
      <c r="DKR3" s="225"/>
      <c r="DKS3" s="225"/>
      <c r="DKT3" s="225"/>
      <c r="DKU3" s="225"/>
      <c r="DKV3" s="225"/>
      <c r="DKW3" s="225"/>
      <c r="DKX3" s="225"/>
      <c r="DKY3" s="225"/>
      <c r="DKZ3" s="225"/>
      <c r="DLA3" s="225"/>
      <c r="DLB3" s="225"/>
      <c r="DLC3" s="225"/>
      <c r="DLD3" s="225"/>
      <c r="DLE3" s="225"/>
      <c r="DLF3" s="225"/>
      <c r="DLG3" s="225"/>
      <c r="DLH3" s="225"/>
      <c r="DLI3" s="225"/>
      <c r="DLJ3" s="225"/>
      <c r="DLK3" s="225"/>
      <c r="DLL3" s="225"/>
      <c r="DLM3" s="225"/>
      <c r="DLN3" s="225"/>
      <c r="DLO3" s="225"/>
      <c r="DLP3" s="225"/>
      <c r="DLQ3" s="225"/>
      <c r="DLR3" s="225"/>
      <c r="DLS3" s="225"/>
      <c r="DLT3" s="225"/>
      <c r="DLU3" s="225"/>
      <c r="DLV3" s="225"/>
      <c r="DLW3" s="225"/>
      <c r="DLX3" s="225"/>
      <c r="DLY3" s="225"/>
      <c r="DLZ3" s="225"/>
      <c r="DMA3" s="225"/>
      <c r="DMB3" s="225"/>
      <c r="DMC3" s="225"/>
      <c r="DMD3" s="225"/>
      <c r="DME3" s="225"/>
      <c r="DMF3" s="225"/>
      <c r="DMG3" s="225"/>
      <c r="DMH3" s="225"/>
      <c r="DMI3" s="225"/>
      <c r="DMJ3" s="225"/>
      <c r="DMK3" s="225"/>
      <c r="DML3" s="225"/>
      <c r="DMM3" s="225"/>
      <c r="DMN3" s="225"/>
      <c r="DMO3" s="225"/>
      <c r="DMP3" s="225"/>
      <c r="DMQ3" s="225"/>
      <c r="DMR3" s="225"/>
      <c r="DMS3" s="225"/>
      <c r="DMT3" s="225"/>
      <c r="DMU3" s="225"/>
      <c r="DMV3" s="225"/>
      <c r="DMW3" s="225"/>
      <c r="DMX3" s="225"/>
      <c r="DMY3" s="225"/>
      <c r="DMZ3" s="225"/>
      <c r="DNA3" s="225"/>
      <c r="DNB3" s="225"/>
      <c r="DNC3" s="225"/>
      <c r="DND3" s="225"/>
      <c r="DNE3" s="225"/>
      <c r="DNF3" s="225"/>
      <c r="DNG3" s="225"/>
      <c r="DNH3" s="225"/>
      <c r="DNI3" s="225"/>
      <c r="DNJ3" s="225"/>
      <c r="DNK3" s="225"/>
      <c r="DNL3" s="225"/>
      <c r="DNM3" s="225"/>
      <c r="DNN3" s="225"/>
      <c r="DNO3" s="225"/>
      <c r="DNP3" s="225"/>
      <c r="DNQ3" s="225"/>
      <c r="DNR3" s="225"/>
      <c r="DNS3" s="225"/>
      <c r="DNT3" s="225"/>
      <c r="DNU3" s="225"/>
      <c r="DNV3" s="225"/>
      <c r="DNW3" s="225"/>
      <c r="DNX3" s="225"/>
      <c r="DNY3" s="225"/>
      <c r="DNZ3" s="225"/>
      <c r="DOA3" s="225"/>
      <c r="DOB3" s="225"/>
      <c r="DOC3" s="225"/>
      <c r="DOD3" s="225"/>
      <c r="DOE3" s="225"/>
      <c r="DOF3" s="225"/>
      <c r="DOG3" s="225"/>
      <c r="DOH3" s="225"/>
      <c r="DOI3" s="225"/>
      <c r="DOJ3" s="225"/>
      <c r="DOK3" s="225"/>
      <c r="DOL3" s="225"/>
      <c r="DOM3" s="225"/>
      <c r="DON3" s="225"/>
      <c r="DOO3" s="225"/>
      <c r="DOP3" s="225"/>
      <c r="DOQ3" s="225"/>
      <c r="DOR3" s="225"/>
      <c r="DOS3" s="225"/>
      <c r="DOT3" s="225"/>
      <c r="DOU3" s="225"/>
      <c r="DOV3" s="225"/>
      <c r="DOW3" s="225"/>
      <c r="DOX3" s="225"/>
      <c r="DOY3" s="225"/>
      <c r="DOZ3" s="225"/>
      <c r="DPA3" s="225"/>
      <c r="DPB3" s="225"/>
      <c r="DPC3" s="225"/>
      <c r="DPD3" s="225"/>
      <c r="DPE3" s="225"/>
      <c r="DPF3" s="225"/>
      <c r="DPG3" s="225"/>
      <c r="DPH3" s="225"/>
      <c r="DPI3" s="225"/>
      <c r="DPJ3" s="225"/>
      <c r="DPK3" s="225"/>
      <c r="DPL3" s="225"/>
      <c r="DPM3" s="225"/>
      <c r="DPN3" s="225"/>
      <c r="DPO3" s="225"/>
      <c r="DPP3" s="225"/>
      <c r="DPQ3" s="225"/>
      <c r="DPR3" s="225"/>
      <c r="DPS3" s="225"/>
      <c r="DPT3" s="225"/>
      <c r="DPU3" s="225"/>
      <c r="DPV3" s="225"/>
      <c r="DPW3" s="225"/>
      <c r="DPX3" s="225"/>
      <c r="DPY3" s="225"/>
      <c r="DPZ3" s="225"/>
      <c r="DQA3" s="225"/>
      <c r="DQB3" s="225"/>
      <c r="DQC3" s="225"/>
      <c r="DQD3" s="225"/>
      <c r="DQE3" s="225"/>
      <c r="DQF3" s="225"/>
      <c r="DQG3" s="225"/>
      <c r="DQH3" s="225"/>
      <c r="DQI3" s="225"/>
      <c r="DQJ3" s="225"/>
      <c r="DQK3" s="225"/>
      <c r="DQL3" s="225"/>
      <c r="DQM3" s="225"/>
      <c r="DQN3" s="225"/>
      <c r="DQO3" s="225"/>
      <c r="DQP3" s="225"/>
      <c r="DQQ3" s="225"/>
      <c r="DQR3" s="225"/>
      <c r="DQS3" s="225"/>
      <c r="DQT3" s="225"/>
      <c r="DQU3" s="225"/>
      <c r="DQV3" s="225"/>
      <c r="DQW3" s="225"/>
      <c r="DQX3" s="225"/>
      <c r="DQY3" s="225"/>
      <c r="DQZ3" s="225"/>
      <c r="DRA3" s="225"/>
      <c r="DRB3" s="225"/>
      <c r="DRC3" s="225"/>
      <c r="DRD3" s="225"/>
      <c r="DRE3" s="225"/>
      <c r="DRF3" s="225"/>
      <c r="DRG3" s="225"/>
      <c r="DRH3" s="225"/>
      <c r="DRI3" s="225"/>
      <c r="DRJ3" s="225"/>
      <c r="DRK3" s="225"/>
      <c r="DRL3" s="225"/>
      <c r="DRM3" s="225"/>
      <c r="DRN3" s="225"/>
      <c r="DRO3" s="225"/>
      <c r="DRP3" s="225"/>
      <c r="DRQ3" s="225"/>
      <c r="DRR3" s="225"/>
      <c r="DRS3" s="225"/>
      <c r="DRT3" s="225"/>
      <c r="DRU3" s="225"/>
      <c r="DRV3" s="225"/>
      <c r="DRW3" s="225"/>
      <c r="DRX3" s="225"/>
      <c r="DRY3" s="225"/>
      <c r="DRZ3" s="225"/>
      <c r="DSA3" s="225"/>
      <c r="DSB3" s="225"/>
      <c r="DSC3" s="225"/>
      <c r="DSD3" s="225"/>
      <c r="DSE3" s="225"/>
      <c r="DSF3" s="225"/>
      <c r="DSG3" s="225"/>
      <c r="DSH3" s="225"/>
      <c r="DSI3" s="225"/>
      <c r="DSJ3" s="225"/>
      <c r="DSK3" s="225"/>
      <c r="DSL3" s="225"/>
      <c r="DSM3" s="225"/>
      <c r="DSN3" s="225"/>
      <c r="DSO3" s="225"/>
      <c r="DSP3" s="225"/>
      <c r="DSQ3" s="225"/>
      <c r="DSR3" s="225"/>
      <c r="DSS3" s="225"/>
      <c r="DST3" s="225"/>
      <c r="DSU3" s="225"/>
      <c r="DSV3" s="225"/>
      <c r="DSW3" s="225"/>
      <c r="DSX3" s="225"/>
      <c r="DSY3" s="225"/>
      <c r="DSZ3" s="225"/>
      <c r="DTA3" s="225"/>
      <c r="DTB3" s="225"/>
      <c r="DTC3" s="225"/>
      <c r="DTD3" s="225"/>
      <c r="DTE3" s="225"/>
      <c r="DTF3" s="225"/>
      <c r="DTG3" s="225"/>
      <c r="DTH3" s="225"/>
      <c r="DTI3" s="225"/>
      <c r="DTJ3" s="225"/>
      <c r="DTK3" s="225"/>
      <c r="DTL3" s="225"/>
      <c r="DTM3" s="225"/>
      <c r="DTN3" s="225"/>
      <c r="DTO3" s="225"/>
      <c r="DTP3" s="225"/>
      <c r="DTQ3" s="225"/>
      <c r="DTR3" s="225"/>
      <c r="DTS3" s="225"/>
      <c r="DTT3" s="225"/>
      <c r="DTU3" s="225"/>
      <c r="DTV3" s="225"/>
      <c r="DTW3" s="225"/>
      <c r="DTX3" s="225"/>
      <c r="DTY3" s="225"/>
      <c r="DTZ3" s="225"/>
      <c r="DUA3" s="225"/>
      <c r="DUB3" s="225"/>
      <c r="DUC3" s="225"/>
      <c r="DUD3" s="225"/>
      <c r="DUE3" s="225"/>
      <c r="DUF3" s="225"/>
      <c r="DUG3" s="225"/>
      <c r="DUH3" s="225"/>
      <c r="DUI3" s="225"/>
      <c r="DUJ3" s="225"/>
      <c r="DUK3" s="225"/>
      <c r="DUL3" s="225"/>
      <c r="DUM3" s="225"/>
      <c r="DUN3" s="225"/>
      <c r="DUO3" s="225"/>
      <c r="DUP3" s="225"/>
      <c r="DUQ3" s="225"/>
      <c r="DUR3" s="225"/>
      <c r="DUS3" s="225"/>
      <c r="DUT3" s="225"/>
      <c r="DUU3" s="225"/>
      <c r="DUV3" s="225"/>
      <c r="DUW3" s="225"/>
      <c r="DUX3" s="225"/>
      <c r="DUY3" s="225"/>
      <c r="DUZ3" s="225"/>
      <c r="DVA3" s="225"/>
      <c r="DVB3" s="225"/>
      <c r="DVC3" s="225"/>
      <c r="DVD3" s="225"/>
      <c r="DVE3" s="225"/>
      <c r="DVF3" s="225"/>
      <c r="DVG3" s="225"/>
      <c r="DVH3" s="225"/>
      <c r="DVI3" s="225"/>
      <c r="DVJ3" s="225"/>
      <c r="DVK3" s="225"/>
      <c r="DVL3" s="225"/>
      <c r="DVM3" s="225"/>
      <c r="DVN3" s="225"/>
      <c r="DVO3" s="225"/>
      <c r="DVP3" s="225"/>
      <c r="DVQ3" s="225"/>
      <c r="DVR3" s="225"/>
      <c r="DVS3" s="225"/>
      <c r="DVT3" s="225"/>
      <c r="DVU3" s="225"/>
      <c r="DVV3" s="225"/>
      <c r="DVW3" s="225"/>
      <c r="DVX3" s="225"/>
      <c r="DVY3" s="225"/>
      <c r="DVZ3" s="225"/>
      <c r="DWA3" s="225"/>
      <c r="DWB3" s="225"/>
      <c r="DWC3" s="225"/>
      <c r="DWD3" s="225"/>
      <c r="DWE3" s="225"/>
      <c r="DWF3" s="225"/>
      <c r="DWG3" s="225"/>
      <c r="DWH3" s="225"/>
      <c r="DWI3" s="225"/>
      <c r="DWJ3" s="225"/>
      <c r="DWK3" s="225"/>
      <c r="DWL3" s="225"/>
      <c r="DWM3" s="225"/>
      <c r="DWN3" s="225"/>
      <c r="DWO3" s="225"/>
      <c r="DWP3" s="225"/>
      <c r="DWQ3" s="225"/>
      <c r="DWR3" s="225"/>
      <c r="DWS3" s="225"/>
      <c r="DWT3" s="225"/>
      <c r="DWU3" s="225"/>
      <c r="DWV3" s="225"/>
      <c r="DWW3" s="225"/>
      <c r="DWX3" s="225"/>
      <c r="DWY3" s="225"/>
      <c r="DWZ3" s="225"/>
      <c r="DXA3" s="225"/>
      <c r="DXB3" s="225"/>
      <c r="DXC3" s="225"/>
      <c r="DXD3" s="225"/>
      <c r="DXE3" s="225"/>
      <c r="DXF3" s="225"/>
      <c r="DXG3" s="225"/>
      <c r="DXH3" s="225"/>
      <c r="DXI3" s="225"/>
      <c r="DXJ3" s="225"/>
      <c r="DXK3" s="225"/>
      <c r="DXL3" s="225"/>
      <c r="DXM3" s="225"/>
      <c r="DXN3" s="225"/>
      <c r="DXO3" s="225"/>
      <c r="DXP3" s="225"/>
      <c r="DXQ3" s="225"/>
      <c r="DXR3" s="225"/>
      <c r="DXS3" s="225"/>
      <c r="DXT3" s="225"/>
      <c r="DXU3" s="225"/>
      <c r="DXV3" s="225"/>
      <c r="DXW3" s="225"/>
      <c r="DXX3" s="225"/>
      <c r="DXY3" s="225"/>
      <c r="DXZ3" s="225"/>
      <c r="DYA3" s="225"/>
      <c r="DYB3" s="225"/>
      <c r="DYC3" s="225"/>
      <c r="DYD3" s="225"/>
      <c r="DYE3" s="225"/>
      <c r="DYF3" s="225"/>
      <c r="DYG3" s="225"/>
      <c r="DYH3" s="225"/>
      <c r="DYI3" s="225"/>
      <c r="DYJ3" s="225"/>
      <c r="DYK3" s="225"/>
      <c r="DYL3" s="225"/>
      <c r="DYM3" s="225"/>
      <c r="DYN3" s="225"/>
      <c r="DYO3" s="225"/>
      <c r="DYP3" s="225"/>
      <c r="DYQ3" s="225"/>
      <c r="DYR3" s="225"/>
      <c r="DYS3" s="225"/>
      <c r="DYT3" s="225"/>
      <c r="DYU3" s="225"/>
      <c r="DYV3" s="225"/>
      <c r="DYW3" s="225"/>
      <c r="DYX3" s="225"/>
      <c r="DYY3" s="225"/>
      <c r="DYZ3" s="225"/>
      <c r="DZA3" s="225"/>
      <c r="DZB3" s="225"/>
      <c r="DZC3" s="225"/>
      <c r="DZD3" s="225"/>
      <c r="DZE3" s="225"/>
      <c r="DZF3" s="225"/>
      <c r="DZG3" s="225"/>
      <c r="DZH3" s="225"/>
      <c r="DZI3" s="225"/>
      <c r="DZJ3" s="225"/>
      <c r="DZK3" s="225"/>
      <c r="DZL3" s="225"/>
      <c r="DZM3" s="225"/>
      <c r="DZN3" s="225"/>
      <c r="DZO3" s="225"/>
      <c r="DZP3" s="225"/>
      <c r="DZQ3" s="225"/>
      <c r="DZR3" s="225"/>
      <c r="DZS3" s="225"/>
      <c r="DZT3" s="225"/>
      <c r="DZU3" s="225"/>
      <c r="DZV3" s="225"/>
      <c r="DZW3" s="225"/>
      <c r="DZX3" s="225"/>
      <c r="DZY3" s="225"/>
      <c r="DZZ3" s="225"/>
      <c r="EAA3" s="225"/>
      <c r="EAB3" s="225"/>
      <c r="EAC3" s="225"/>
      <c r="EAD3" s="225"/>
      <c r="EAE3" s="225"/>
      <c r="EAF3" s="225"/>
      <c r="EAG3" s="225"/>
      <c r="EAH3" s="225"/>
      <c r="EAI3" s="225"/>
      <c r="EAJ3" s="225"/>
      <c r="EAK3" s="225"/>
      <c r="EAL3" s="225"/>
      <c r="EAM3" s="225"/>
      <c r="EAN3" s="225"/>
      <c r="EAO3" s="225"/>
      <c r="EAP3" s="225"/>
      <c r="EAQ3" s="225"/>
      <c r="EAR3" s="225"/>
      <c r="EAS3" s="225"/>
      <c r="EAT3" s="225"/>
      <c r="EAU3" s="225"/>
      <c r="EAV3" s="225"/>
      <c r="EAW3" s="225"/>
      <c r="EAX3" s="225"/>
      <c r="EAY3" s="225"/>
      <c r="EAZ3" s="225"/>
      <c r="EBA3" s="225"/>
      <c r="EBB3" s="225"/>
      <c r="EBC3" s="225"/>
      <c r="EBD3" s="225"/>
      <c r="EBE3" s="225"/>
      <c r="EBF3" s="225"/>
      <c r="EBG3" s="225"/>
      <c r="EBH3" s="225"/>
      <c r="EBI3" s="225"/>
      <c r="EBJ3" s="225"/>
      <c r="EBK3" s="225"/>
      <c r="EBL3" s="225"/>
      <c r="EBM3" s="225"/>
      <c r="EBN3" s="225"/>
      <c r="EBO3" s="225"/>
      <c r="EBP3" s="225"/>
      <c r="EBQ3" s="225"/>
      <c r="EBR3" s="225"/>
      <c r="EBS3" s="225"/>
      <c r="EBT3" s="225"/>
      <c r="EBU3" s="225"/>
      <c r="EBV3" s="225"/>
      <c r="EBW3" s="225"/>
      <c r="EBX3" s="225"/>
      <c r="EBY3" s="225"/>
      <c r="EBZ3" s="225"/>
      <c r="ECA3" s="225"/>
      <c r="ECB3" s="225"/>
      <c r="ECC3" s="225"/>
      <c r="ECD3" s="225"/>
      <c r="ECE3" s="225"/>
      <c r="ECF3" s="225"/>
      <c r="ECG3" s="225"/>
      <c r="ECH3" s="225"/>
      <c r="ECI3" s="225"/>
      <c r="ECJ3" s="225"/>
      <c r="ECK3" s="225"/>
      <c r="ECL3" s="225"/>
      <c r="ECM3" s="225"/>
      <c r="ECN3" s="225"/>
      <c r="ECO3" s="225"/>
      <c r="ECP3" s="225"/>
      <c r="ECQ3" s="225"/>
      <c r="ECR3" s="225"/>
      <c r="ECS3" s="225"/>
      <c r="ECT3" s="225"/>
      <c r="ECU3" s="225"/>
      <c r="ECV3" s="225"/>
      <c r="ECW3" s="225"/>
      <c r="ECX3" s="225"/>
      <c r="ECY3" s="225"/>
      <c r="ECZ3" s="225"/>
      <c r="EDA3" s="225"/>
      <c r="EDB3" s="225"/>
      <c r="EDC3" s="225"/>
      <c r="EDD3" s="225"/>
      <c r="EDE3" s="225"/>
      <c r="EDF3" s="225"/>
      <c r="EDG3" s="225"/>
      <c r="EDH3" s="225"/>
      <c r="EDI3" s="225"/>
      <c r="EDJ3" s="225"/>
      <c r="EDK3" s="225"/>
      <c r="EDL3" s="225"/>
      <c r="EDM3" s="225"/>
      <c r="EDN3" s="225"/>
      <c r="EDO3" s="225"/>
      <c r="EDP3" s="225"/>
      <c r="EDQ3" s="225"/>
      <c r="EDR3" s="225"/>
      <c r="EDS3" s="225"/>
      <c r="EDT3" s="225"/>
      <c r="EDU3" s="225"/>
      <c r="EDV3" s="225"/>
      <c r="EDW3" s="225"/>
      <c r="EDX3" s="225"/>
      <c r="EDY3" s="225"/>
      <c r="EDZ3" s="225"/>
      <c r="EEA3" s="225"/>
      <c r="EEB3" s="225"/>
      <c r="EEC3" s="225"/>
      <c r="EED3" s="225"/>
      <c r="EEE3" s="225"/>
      <c r="EEF3" s="225"/>
      <c r="EEG3" s="225"/>
      <c r="EEH3" s="225"/>
      <c r="EEI3" s="225"/>
      <c r="EEJ3" s="225"/>
      <c r="EEK3" s="225"/>
      <c r="EEL3" s="225"/>
      <c r="EEM3" s="225"/>
      <c r="EEN3" s="225"/>
      <c r="EEO3" s="225"/>
      <c r="EEP3" s="225"/>
      <c r="EEQ3" s="225"/>
      <c r="EER3" s="225"/>
      <c r="EES3" s="225"/>
      <c r="EET3" s="225"/>
      <c r="EEU3" s="225"/>
      <c r="EEV3" s="225"/>
      <c r="EEW3" s="225"/>
      <c r="EEX3" s="225"/>
      <c r="EEY3" s="225"/>
      <c r="EEZ3" s="225"/>
      <c r="EFA3" s="225"/>
      <c r="EFB3" s="225"/>
      <c r="EFC3" s="225"/>
      <c r="EFD3" s="225"/>
      <c r="EFE3" s="225"/>
      <c r="EFF3" s="225"/>
      <c r="EFG3" s="225"/>
      <c r="EFH3" s="225"/>
      <c r="EFI3" s="225"/>
      <c r="EFJ3" s="225"/>
      <c r="EFK3" s="225"/>
      <c r="EFL3" s="225"/>
      <c r="EFM3" s="225"/>
      <c r="EFN3" s="225"/>
      <c r="EFO3" s="225"/>
      <c r="EFP3" s="225"/>
      <c r="EFQ3" s="225"/>
      <c r="EFR3" s="225"/>
      <c r="EFS3" s="225"/>
      <c r="EFT3" s="225"/>
      <c r="EFU3" s="225"/>
      <c r="EFV3" s="225"/>
      <c r="EFW3" s="225"/>
      <c r="EFX3" s="225"/>
      <c r="EFY3" s="225"/>
      <c r="EFZ3" s="225"/>
      <c r="EGA3" s="225"/>
      <c r="EGB3" s="225"/>
      <c r="EGC3" s="225"/>
      <c r="EGD3" s="225"/>
      <c r="EGE3" s="225"/>
      <c r="EGF3" s="225"/>
      <c r="EGG3" s="225"/>
      <c r="EGH3" s="225"/>
      <c r="EGI3" s="225"/>
      <c r="EGJ3" s="225"/>
      <c r="EGK3" s="225"/>
      <c r="EGL3" s="225"/>
      <c r="EGM3" s="225"/>
      <c r="EGN3" s="225"/>
      <c r="EGO3" s="225"/>
      <c r="EGP3" s="225"/>
      <c r="EGQ3" s="225"/>
      <c r="EGR3" s="225"/>
      <c r="EGS3" s="225"/>
      <c r="EGT3" s="225"/>
      <c r="EGU3" s="225"/>
      <c r="EGV3" s="225"/>
      <c r="EGW3" s="225"/>
      <c r="EGX3" s="225"/>
      <c r="EGY3" s="225"/>
      <c r="EGZ3" s="225"/>
      <c r="EHA3" s="225"/>
      <c r="EHB3" s="225"/>
      <c r="EHC3" s="225"/>
      <c r="EHD3" s="225"/>
      <c r="EHE3" s="225"/>
      <c r="EHF3" s="225"/>
      <c r="EHG3" s="225"/>
      <c r="EHH3" s="225"/>
      <c r="EHI3" s="225"/>
      <c r="EHJ3" s="225"/>
      <c r="EHK3" s="225"/>
      <c r="EHL3" s="225"/>
      <c r="EHM3" s="225"/>
      <c r="EHN3" s="225"/>
      <c r="EHO3" s="225"/>
      <c r="EHP3" s="225"/>
      <c r="EHQ3" s="225"/>
      <c r="EHR3" s="225"/>
      <c r="EHS3" s="225"/>
      <c r="EHT3" s="225"/>
      <c r="EHU3" s="225"/>
      <c r="EHV3" s="225"/>
      <c r="EHW3" s="225"/>
      <c r="EHX3" s="225"/>
      <c r="EHY3" s="225"/>
      <c r="EHZ3" s="225"/>
      <c r="EIA3" s="225"/>
      <c r="EIB3" s="225"/>
      <c r="EIC3" s="225"/>
      <c r="EID3" s="225"/>
      <c r="EIE3" s="225"/>
      <c r="EIF3" s="225"/>
      <c r="EIG3" s="225"/>
      <c r="EIH3" s="225"/>
      <c r="EII3" s="225"/>
      <c r="EIJ3" s="225"/>
      <c r="EIK3" s="225"/>
      <c r="EIL3" s="225"/>
      <c r="EIM3" s="225"/>
      <c r="EIN3" s="225"/>
      <c r="EIO3" s="225"/>
      <c r="EIP3" s="225"/>
      <c r="EIQ3" s="225"/>
      <c r="EIR3" s="225"/>
      <c r="EIS3" s="225"/>
      <c r="EIT3" s="225"/>
      <c r="EIU3" s="225"/>
      <c r="EIV3" s="225"/>
      <c r="EIW3" s="225"/>
      <c r="EIX3" s="225"/>
      <c r="EIY3" s="225"/>
      <c r="EIZ3" s="225"/>
      <c r="EJA3" s="225"/>
      <c r="EJB3" s="225"/>
      <c r="EJC3" s="225"/>
      <c r="EJD3" s="225"/>
      <c r="EJE3" s="225"/>
      <c r="EJF3" s="225"/>
      <c r="EJG3" s="225"/>
      <c r="EJH3" s="225"/>
      <c r="EJI3" s="225"/>
      <c r="EJJ3" s="225"/>
      <c r="EJK3" s="225"/>
      <c r="EJL3" s="225"/>
      <c r="EJM3" s="225"/>
      <c r="EJN3" s="225"/>
      <c r="EJO3" s="225"/>
      <c r="EJP3" s="225"/>
      <c r="EJQ3" s="225"/>
      <c r="EJR3" s="225"/>
      <c r="EJS3" s="225"/>
      <c r="EJT3" s="225"/>
      <c r="EJU3" s="225"/>
      <c r="EJV3" s="225"/>
      <c r="EJW3" s="225"/>
      <c r="EJX3" s="225"/>
      <c r="EJY3" s="225"/>
      <c r="EJZ3" s="225"/>
      <c r="EKA3" s="225"/>
      <c r="EKB3" s="225"/>
      <c r="EKC3" s="225"/>
      <c r="EKD3" s="225"/>
      <c r="EKE3" s="225"/>
      <c r="EKF3" s="225"/>
      <c r="EKG3" s="225"/>
      <c r="EKH3" s="225"/>
      <c r="EKI3" s="225"/>
      <c r="EKJ3" s="225"/>
      <c r="EKK3" s="225"/>
      <c r="EKL3" s="225"/>
      <c r="EKM3" s="225"/>
      <c r="EKN3" s="225"/>
      <c r="EKO3" s="225"/>
      <c r="EKP3" s="225"/>
      <c r="EKQ3" s="225"/>
      <c r="EKR3" s="225"/>
      <c r="EKS3" s="225"/>
      <c r="EKT3" s="225"/>
      <c r="EKU3" s="225"/>
      <c r="EKV3" s="225"/>
      <c r="EKW3" s="225"/>
      <c r="EKX3" s="225"/>
      <c r="EKY3" s="225"/>
      <c r="EKZ3" s="225"/>
      <c r="ELA3" s="225"/>
      <c r="ELB3" s="225"/>
      <c r="ELC3" s="225"/>
      <c r="ELD3" s="225"/>
      <c r="ELE3" s="225"/>
      <c r="ELF3" s="225"/>
      <c r="ELG3" s="225"/>
      <c r="ELH3" s="225"/>
      <c r="ELI3" s="225"/>
      <c r="ELJ3" s="225"/>
      <c r="ELK3" s="225"/>
      <c r="ELL3" s="225"/>
      <c r="ELM3" s="225"/>
      <c r="ELN3" s="225"/>
      <c r="ELO3" s="225"/>
      <c r="ELP3" s="225"/>
      <c r="ELQ3" s="225"/>
      <c r="ELR3" s="225"/>
      <c r="ELS3" s="225"/>
      <c r="ELT3" s="225"/>
      <c r="ELU3" s="225"/>
      <c r="ELV3" s="225"/>
      <c r="ELW3" s="225"/>
      <c r="ELX3" s="225"/>
      <c r="ELY3" s="225"/>
      <c r="ELZ3" s="225"/>
      <c r="EMA3" s="225"/>
      <c r="EMB3" s="225"/>
      <c r="EMC3" s="225"/>
      <c r="EMD3" s="225"/>
      <c r="EME3" s="225"/>
      <c r="EMF3" s="225"/>
      <c r="EMG3" s="225"/>
      <c r="EMH3" s="225"/>
      <c r="EMI3" s="225"/>
      <c r="EMJ3" s="225"/>
      <c r="EMK3" s="225"/>
      <c r="EML3" s="225"/>
      <c r="EMM3" s="225"/>
      <c r="EMN3" s="225"/>
      <c r="EMO3" s="225"/>
      <c r="EMP3" s="225"/>
      <c r="EMQ3" s="225"/>
      <c r="EMR3" s="225"/>
      <c r="EMS3" s="225"/>
      <c r="EMT3" s="225"/>
      <c r="EMU3" s="225"/>
      <c r="EMV3" s="225"/>
      <c r="EMW3" s="225"/>
      <c r="EMX3" s="225"/>
      <c r="EMY3" s="225"/>
      <c r="EMZ3" s="225"/>
      <c r="ENA3" s="225"/>
      <c r="ENB3" s="225"/>
      <c r="ENC3" s="225"/>
      <c r="END3" s="225"/>
      <c r="ENE3" s="225"/>
      <c r="ENF3" s="225"/>
      <c r="ENG3" s="225"/>
      <c r="ENH3" s="225"/>
      <c r="ENI3" s="225"/>
      <c r="ENJ3" s="225"/>
      <c r="ENK3" s="225"/>
      <c r="ENL3" s="225"/>
      <c r="ENM3" s="225"/>
      <c r="ENN3" s="225"/>
      <c r="ENO3" s="225"/>
      <c r="ENP3" s="225"/>
      <c r="ENQ3" s="225"/>
      <c r="ENR3" s="225"/>
      <c r="ENS3" s="225"/>
      <c r="ENT3" s="225"/>
      <c r="ENU3" s="225"/>
      <c r="ENV3" s="225"/>
      <c r="ENW3" s="225"/>
      <c r="ENX3" s="225"/>
      <c r="ENY3" s="225"/>
      <c r="ENZ3" s="225"/>
      <c r="EOA3" s="225"/>
      <c r="EOB3" s="225"/>
      <c r="EOC3" s="225"/>
      <c r="EOD3" s="225"/>
      <c r="EOE3" s="225"/>
      <c r="EOF3" s="225"/>
      <c r="EOG3" s="225"/>
      <c r="EOH3" s="225"/>
      <c r="EOI3" s="225"/>
      <c r="EOJ3" s="225"/>
      <c r="EOK3" s="225"/>
      <c r="EOL3" s="225"/>
      <c r="EOM3" s="225"/>
      <c r="EON3" s="225"/>
      <c r="EOO3" s="225"/>
      <c r="EOP3" s="225"/>
      <c r="EOQ3" s="225"/>
      <c r="EOR3" s="225"/>
      <c r="EOS3" s="225"/>
      <c r="EOT3" s="225"/>
      <c r="EOU3" s="225"/>
      <c r="EOV3" s="225"/>
      <c r="EOW3" s="225"/>
      <c r="EOX3" s="225"/>
      <c r="EOY3" s="225"/>
      <c r="EOZ3" s="225"/>
      <c r="EPA3" s="225"/>
      <c r="EPB3" s="225"/>
      <c r="EPC3" s="225"/>
      <c r="EPD3" s="225"/>
      <c r="EPE3" s="225"/>
      <c r="EPF3" s="225"/>
      <c r="EPG3" s="225"/>
      <c r="EPH3" s="225"/>
      <c r="EPI3" s="225"/>
      <c r="EPJ3" s="225"/>
      <c r="EPK3" s="225"/>
      <c r="EPL3" s="225"/>
      <c r="EPM3" s="225"/>
      <c r="EPN3" s="225"/>
      <c r="EPO3" s="225"/>
      <c r="EPP3" s="225"/>
      <c r="EPQ3" s="225"/>
      <c r="EPR3" s="225"/>
      <c r="EPS3" s="225"/>
      <c r="EPT3" s="225"/>
      <c r="EPU3" s="225"/>
      <c r="EPV3" s="225"/>
      <c r="EPW3" s="225"/>
      <c r="EPX3" s="225"/>
      <c r="EPY3" s="225"/>
      <c r="EPZ3" s="225"/>
      <c r="EQA3" s="225"/>
      <c r="EQB3" s="225"/>
      <c r="EQC3" s="225"/>
      <c r="EQD3" s="225"/>
      <c r="EQE3" s="225"/>
      <c r="EQF3" s="225"/>
      <c r="EQG3" s="225"/>
      <c r="EQH3" s="225"/>
      <c r="EQI3" s="225"/>
      <c r="EQJ3" s="225"/>
      <c r="EQK3" s="225"/>
      <c r="EQL3" s="225"/>
      <c r="EQM3" s="225"/>
      <c r="EQN3" s="225"/>
      <c r="EQO3" s="225"/>
      <c r="EQP3" s="225"/>
      <c r="EQQ3" s="225"/>
      <c r="EQR3" s="225"/>
      <c r="EQS3" s="225"/>
      <c r="EQT3" s="225"/>
      <c r="EQU3" s="225"/>
      <c r="EQV3" s="225"/>
      <c r="EQW3" s="225"/>
      <c r="EQX3" s="225"/>
      <c r="EQY3" s="225"/>
      <c r="EQZ3" s="225"/>
      <c r="ERA3" s="225"/>
      <c r="ERB3" s="225"/>
      <c r="ERC3" s="225"/>
      <c r="ERD3" s="225"/>
      <c r="ERE3" s="225"/>
      <c r="ERF3" s="225"/>
      <c r="ERG3" s="225"/>
      <c r="ERH3" s="225"/>
      <c r="ERI3" s="225"/>
      <c r="ERJ3" s="225"/>
      <c r="ERK3" s="225"/>
      <c r="ERL3" s="225"/>
      <c r="ERM3" s="225"/>
      <c r="ERN3" s="225"/>
      <c r="ERO3" s="225"/>
      <c r="ERP3" s="225"/>
      <c r="ERQ3" s="225"/>
      <c r="ERR3" s="225"/>
      <c r="ERS3" s="225"/>
      <c r="ERT3" s="225"/>
      <c r="ERU3" s="225"/>
      <c r="ERV3" s="225"/>
      <c r="ERW3" s="225"/>
      <c r="ERX3" s="225"/>
      <c r="ERY3" s="225"/>
      <c r="ERZ3" s="225"/>
      <c r="ESA3" s="225"/>
      <c r="ESB3" s="225"/>
      <c r="ESC3" s="225"/>
      <c r="ESD3" s="225"/>
      <c r="ESE3" s="225"/>
      <c r="ESF3" s="225"/>
      <c r="ESG3" s="225"/>
      <c r="ESH3" s="225"/>
      <c r="ESI3" s="225"/>
      <c r="ESJ3" s="225"/>
      <c r="ESK3" s="225"/>
      <c r="ESL3" s="225"/>
      <c r="ESM3" s="225"/>
      <c r="ESN3" s="225"/>
      <c r="ESO3" s="225"/>
      <c r="ESP3" s="225"/>
      <c r="ESQ3" s="225"/>
      <c r="ESR3" s="225"/>
      <c r="ESS3" s="225"/>
      <c r="EST3" s="225"/>
      <c r="ESU3" s="225"/>
      <c r="ESV3" s="225"/>
      <c r="ESW3" s="225"/>
      <c r="ESX3" s="225"/>
      <c r="ESY3" s="225"/>
      <c r="ESZ3" s="225"/>
      <c r="ETA3" s="225"/>
      <c r="ETB3" s="225"/>
      <c r="ETC3" s="225"/>
      <c r="ETD3" s="225"/>
      <c r="ETE3" s="225"/>
      <c r="ETF3" s="225"/>
      <c r="ETG3" s="225"/>
      <c r="ETH3" s="225"/>
      <c r="ETI3" s="225"/>
      <c r="ETJ3" s="225"/>
      <c r="ETK3" s="225"/>
      <c r="ETL3" s="225"/>
      <c r="ETM3" s="225"/>
      <c r="ETN3" s="225"/>
      <c r="ETO3" s="225"/>
      <c r="ETP3" s="225"/>
      <c r="ETQ3" s="225"/>
      <c r="ETR3" s="225"/>
      <c r="ETS3" s="225"/>
      <c r="ETT3" s="225"/>
      <c r="ETU3" s="225"/>
      <c r="ETV3" s="225"/>
      <c r="ETW3" s="225"/>
      <c r="ETX3" s="225"/>
      <c r="ETY3" s="225"/>
      <c r="ETZ3" s="225"/>
      <c r="EUA3" s="225"/>
      <c r="EUB3" s="225"/>
      <c r="EUC3" s="225"/>
      <c r="EUD3" s="225"/>
      <c r="EUE3" s="225"/>
      <c r="EUF3" s="225"/>
      <c r="EUG3" s="225"/>
      <c r="EUH3" s="225"/>
      <c r="EUI3" s="225"/>
      <c r="EUJ3" s="225"/>
      <c r="EUK3" s="225"/>
      <c r="EUL3" s="225"/>
      <c r="EUM3" s="225"/>
      <c r="EUN3" s="225"/>
      <c r="EUO3" s="225"/>
      <c r="EUP3" s="225"/>
      <c r="EUQ3" s="225"/>
      <c r="EUR3" s="225"/>
      <c r="EUS3" s="225"/>
      <c r="EUT3" s="225"/>
      <c r="EUU3" s="225"/>
      <c r="EUV3" s="225"/>
      <c r="EUW3" s="225"/>
      <c r="EUX3" s="225"/>
      <c r="EUY3" s="225"/>
      <c r="EUZ3" s="225"/>
      <c r="EVA3" s="225"/>
      <c r="EVB3" s="225"/>
      <c r="EVC3" s="225"/>
      <c r="EVD3" s="225"/>
      <c r="EVE3" s="225"/>
      <c r="EVF3" s="225"/>
      <c r="EVG3" s="225"/>
      <c r="EVH3" s="225"/>
      <c r="EVI3" s="225"/>
      <c r="EVJ3" s="225"/>
      <c r="EVK3" s="225"/>
      <c r="EVL3" s="225"/>
      <c r="EVM3" s="225"/>
      <c r="EVN3" s="225"/>
      <c r="EVO3" s="225"/>
      <c r="EVP3" s="225"/>
      <c r="EVQ3" s="225"/>
      <c r="EVR3" s="225"/>
      <c r="EVS3" s="225"/>
      <c r="EVT3" s="225"/>
      <c r="EVU3" s="225"/>
      <c r="EVV3" s="225"/>
      <c r="EVW3" s="225"/>
      <c r="EVX3" s="225"/>
      <c r="EVY3" s="225"/>
      <c r="EVZ3" s="225"/>
      <c r="EWA3" s="225"/>
      <c r="EWB3" s="225"/>
      <c r="EWC3" s="225"/>
      <c r="EWD3" s="225"/>
      <c r="EWE3" s="225"/>
      <c r="EWF3" s="225"/>
      <c r="EWG3" s="225"/>
      <c r="EWH3" s="225"/>
      <c r="EWI3" s="225"/>
      <c r="EWJ3" s="225"/>
      <c r="EWK3" s="225"/>
      <c r="EWL3" s="225"/>
      <c r="EWM3" s="225"/>
      <c r="EWN3" s="225"/>
      <c r="EWO3" s="225"/>
      <c r="EWP3" s="225"/>
      <c r="EWQ3" s="225"/>
      <c r="EWR3" s="225"/>
      <c r="EWS3" s="225"/>
      <c r="EWT3" s="225"/>
      <c r="EWU3" s="225"/>
      <c r="EWV3" s="225"/>
      <c r="EWW3" s="225"/>
      <c r="EWX3" s="225"/>
      <c r="EWY3" s="225"/>
      <c r="EWZ3" s="225"/>
      <c r="EXA3" s="225"/>
      <c r="EXB3" s="225"/>
      <c r="EXC3" s="225"/>
      <c r="EXD3" s="225"/>
      <c r="EXE3" s="225"/>
      <c r="EXF3" s="225"/>
      <c r="EXG3" s="225"/>
      <c r="EXH3" s="225"/>
      <c r="EXI3" s="225"/>
      <c r="EXJ3" s="225"/>
      <c r="EXK3" s="225"/>
      <c r="EXL3" s="225"/>
      <c r="EXM3" s="225"/>
      <c r="EXN3" s="225"/>
      <c r="EXO3" s="225"/>
      <c r="EXP3" s="225"/>
      <c r="EXQ3" s="225"/>
      <c r="EXR3" s="225"/>
      <c r="EXS3" s="225"/>
      <c r="EXT3" s="225"/>
      <c r="EXU3" s="225"/>
      <c r="EXV3" s="225"/>
      <c r="EXW3" s="225"/>
      <c r="EXX3" s="225"/>
      <c r="EXY3" s="225"/>
      <c r="EXZ3" s="225"/>
      <c r="EYA3" s="225"/>
      <c r="EYB3" s="225"/>
      <c r="EYC3" s="225"/>
      <c r="EYD3" s="225"/>
      <c r="EYE3" s="225"/>
      <c r="EYF3" s="225"/>
      <c r="EYG3" s="225"/>
      <c r="EYH3" s="225"/>
      <c r="EYI3" s="225"/>
      <c r="EYJ3" s="225"/>
      <c r="EYK3" s="225"/>
      <c r="EYL3" s="225"/>
      <c r="EYM3" s="225"/>
      <c r="EYN3" s="225"/>
      <c r="EYO3" s="225"/>
      <c r="EYP3" s="225"/>
      <c r="EYQ3" s="225"/>
      <c r="EYR3" s="225"/>
      <c r="EYS3" s="225"/>
      <c r="EYT3" s="225"/>
      <c r="EYU3" s="225"/>
      <c r="EYV3" s="225"/>
      <c r="EYW3" s="225"/>
      <c r="EYX3" s="225"/>
      <c r="EYY3" s="225"/>
      <c r="EYZ3" s="225"/>
      <c r="EZA3" s="225"/>
      <c r="EZB3" s="225"/>
      <c r="EZC3" s="225"/>
      <c r="EZD3" s="225"/>
      <c r="EZE3" s="225"/>
      <c r="EZF3" s="225"/>
      <c r="EZG3" s="225"/>
      <c r="EZH3" s="225"/>
      <c r="EZI3" s="225"/>
      <c r="EZJ3" s="225"/>
      <c r="EZK3" s="225"/>
      <c r="EZL3" s="225"/>
      <c r="EZM3" s="225"/>
      <c r="EZN3" s="225"/>
      <c r="EZO3" s="225"/>
      <c r="EZP3" s="225"/>
      <c r="EZQ3" s="225"/>
      <c r="EZR3" s="225"/>
      <c r="EZS3" s="225"/>
      <c r="EZT3" s="225"/>
      <c r="EZU3" s="225"/>
      <c r="EZV3" s="225"/>
      <c r="EZW3" s="225"/>
      <c r="EZX3" s="225"/>
      <c r="EZY3" s="225"/>
      <c r="EZZ3" s="225"/>
      <c r="FAA3" s="225"/>
      <c r="FAB3" s="225"/>
      <c r="FAC3" s="225"/>
      <c r="FAD3" s="225"/>
      <c r="FAE3" s="225"/>
      <c r="FAF3" s="225"/>
      <c r="FAG3" s="225"/>
      <c r="FAH3" s="225"/>
      <c r="FAI3" s="225"/>
      <c r="FAJ3" s="225"/>
      <c r="FAK3" s="225"/>
      <c r="FAL3" s="225"/>
      <c r="FAM3" s="225"/>
      <c r="FAN3" s="225"/>
      <c r="FAO3" s="225"/>
      <c r="FAP3" s="225"/>
      <c r="FAQ3" s="225"/>
      <c r="FAR3" s="225"/>
      <c r="FAS3" s="225"/>
      <c r="FAT3" s="225"/>
      <c r="FAU3" s="225"/>
      <c r="FAV3" s="225"/>
      <c r="FAW3" s="225"/>
      <c r="FAX3" s="225"/>
      <c r="FAY3" s="225"/>
      <c r="FAZ3" s="225"/>
      <c r="FBA3" s="225"/>
      <c r="FBB3" s="225"/>
      <c r="FBC3" s="225"/>
      <c r="FBD3" s="225"/>
      <c r="FBE3" s="225"/>
      <c r="FBF3" s="225"/>
      <c r="FBG3" s="225"/>
      <c r="FBH3" s="225"/>
      <c r="FBI3" s="225"/>
      <c r="FBJ3" s="225"/>
      <c r="FBK3" s="225"/>
      <c r="FBL3" s="225"/>
      <c r="FBM3" s="225"/>
      <c r="FBN3" s="225"/>
      <c r="FBO3" s="225"/>
      <c r="FBP3" s="225"/>
      <c r="FBQ3" s="225"/>
      <c r="FBR3" s="225"/>
      <c r="FBS3" s="225"/>
      <c r="FBT3" s="225"/>
      <c r="FBU3" s="225"/>
      <c r="FBV3" s="225"/>
      <c r="FBW3" s="225"/>
      <c r="FBX3" s="225"/>
      <c r="FBY3" s="225"/>
      <c r="FBZ3" s="225"/>
      <c r="FCA3" s="225"/>
      <c r="FCB3" s="225"/>
      <c r="FCC3" s="225"/>
      <c r="FCD3" s="225"/>
      <c r="FCE3" s="225"/>
      <c r="FCF3" s="225"/>
      <c r="FCG3" s="225"/>
      <c r="FCH3" s="225"/>
      <c r="FCI3" s="225"/>
      <c r="FCJ3" s="225"/>
      <c r="FCK3" s="225"/>
      <c r="FCL3" s="225"/>
      <c r="FCM3" s="225"/>
      <c r="FCN3" s="225"/>
      <c r="FCO3" s="225"/>
      <c r="FCP3" s="225"/>
      <c r="FCQ3" s="225"/>
      <c r="FCR3" s="225"/>
      <c r="FCS3" s="225"/>
      <c r="FCT3" s="225"/>
      <c r="FCU3" s="225"/>
      <c r="FCV3" s="225"/>
      <c r="FCW3" s="225"/>
      <c r="FCX3" s="225"/>
      <c r="FCY3" s="225"/>
      <c r="FCZ3" s="225"/>
      <c r="FDA3" s="225"/>
      <c r="FDB3" s="225"/>
      <c r="FDC3" s="225"/>
      <c r="FDD3" s="225"/>
      <c r="FDE3" s="225"/>
      <c r="FDF3" s="225"/>
      <c r="FDG3" s="225"/>
      <c r="FDH3" s="225"/>
      <c r="FDI3" s="225"/>
      <c r="FDJ3" s="225"/>
      <c r="FDK3" s="225"/>
      <c r="FDL3" s="225"/>
      <c r="FDM3" s="225"/>
      <c r="FDN3" s="225"/>
      <c r="FDO3" s="225"/>
      <c r="FDP3" s="225"/>
      <c r="FDQ3" s="225"/>
      <c r="FDR3" s="225"/>
      <c r="FDS3" s="225"/>
      <c r="FDT3" s="225"/>
      <c r="FDU3" s="225"/>
      <c r="FDV3" s="225"/>
      <c r="FDW3" s="225"/>
      <c r="FDX3" s="225"/>
      <c r="FDY3" s="225"/>
      <c r="FDZ3" s="225"/>
      <c r="FEA3" s="225"/>
      <c r="FEB3" s="225"/>
      <c r="FEC3" s="225"/>
      <c r="FED3" s="225"/>
      <c r="FEE3" s="225"/>
      <c r="FEF3" s="225"/>
      <c r="FEG3" s="225"/>
      <c r="FEH3" s="225"/>
      <c r="FEI3" s="225"/>
      <c r="FEJ3" s="225"/>
      <c r="FEK3" s="225"/>
      <c r="FEL3" s="225"/>
      <c r="FEM3" s="225"/>
      <c r="FEN3" s="225"/>
      <c r="FEO3" s="225"/>
      <c r="FEP3" s="225"/>
      <c r="FEQ3" s="225"/>
      <c r="FER3" s="225"/>
      <c r="FES3" s="225"/>
      <c r="FET3" s="225"/>
      <c r="FEU3" s="225"/>
      <c r="FEV3" s="225"/>
      <c r="FEW3" s="225"/>
      <c r="FEX3" s="225"/>
      <c r="FEY3" s="225"/>
      <c r="FEZ3" s="225"/>
      <c r="FFA3" s="225"/>
      <c r="FFB3" s="225"/>
      <c r="FFC3" s="225"/>
      <c r="FFD3" s="225"/>
      <c r="FFE3" s="225"/>
      <c r="FFF3" s="225"/>
      <c r="FFG3" s="225"/>
      <c r="FFH3" s="225"/>
      <c r="FFI3" s="225"/>
      <c r="FFJ3" s="225"/>
      <c r="FFK3" s="225"/>
      <c r="FFL3" s="225"/>
      <c r="FFM3" s="225"/>
      <c r="FFN3" s="225"/>
      <c r="FFO3" s="225"/>
      <c r="FFP3" s="225"/>
      <c r="FFQ3" s="225"/>
      <c r="FFR3" s="225"/>
      <c r="FFS3" s="225"/>
      <c r="FFT3" s="225"/>
      <c r="FFU3" s="225"/>
      <c r="FFV3" s="225"/>
      <c r="FFW3" s="225"/>
      <c r="FFX3" s="225"/>
      <c r="FFY3" s="225"/>
      <c r="FFZ3" s="225"/>
      <c r="FGA3" s="225"/>
      <c r="FGB3" s="225"/>
      <c r="FGC3" s="225"/>
      <c r="FGD3" s="225"/>
      <c r="FGE3" s="225"/>
      <c r="FGF3" s="225"/>
      <c r="FGG3" s="225"/>
      <c r="FGH3" s="225"/>
      <c r="FGI3" s="225"/>
      <c r="FGJ3" s="225"/>
      <c r="FGK3" s="225"/>
      <c r="FGL3" s="225"/>
      <c r="FGM3" s="225"/>
      <c r="FGN3" s="225"/>
      <c r="FGO3" s="225"/>
      <c r="FGP3" s="225"/>
      <c r="FGQ3" s="225"/>
      <c r="FGR3" s="225"/>
      <c r="FGS3" s="225"/>
      <c r="FGT3" s="225"/>
      <c r="FGU3" s="225"/>
      <c r="FGV3" s="225"/>
      <c r="FGW3" s="225"/>
      <c r="FGX3" s="225"/>
      <c r="FGY3" s="225"/>
      <c r="FGZ3" s="225"/>
      <c r="FHA3" s="225"/>
      <c r="FHB3" s="225"/>
      <c r="FHC3" s="225"/>
      <c r="FHD3" s="225"/>
      <c r="FHE3" s="225"/>
      <c r="FHF3" s="225"/>
      <c r="FHG3" s="225"/>
      <c r="FHH3" s="225"/>
      <c r="FHI3" s="225"/>
      <c r="FHJ3" s="225"/>
      <c r="FHK3" s="225"/>
      <c r="FHL3" s="225"/>
      <c r="FHM3" s="225"/>
      <c r="FHN3" s="225"/>
      <c r="FHO3" s="225"/>
      <c r="FHP3" s="225"/>
      <c r="FHQ3" s="225"/>
      <c r="FHR3" s="225"/>
      <c r="FHS3" s="225"/>
      <c r="FHT3" s="225"/>
      <c r="FHU3" s="225"/>
      <c r="FHV3" s="225"/>
      <c r="FHW3" s="225"/>
      <c r="FHX3" s="225"/>
      <c r="FHY3" s="225"/>
      <c r="FHZ3" s="225"/>
      <c r="FIA3" s="225"/>
      <c r="FIB3" s="225"/>
      <c r="FIC3" s="225"/>
      <c r="FID3" s="225"/>
      <c r="FIE3" s="225"/>
      <c r="FIF3" s="225"/>
      <c r="FIG3" s="225"/>
      <c r="FIH3" s="225"/>
      <c r="FII3" s="225"/>
      <c r="FIJ3" s="225"/>
      <c r="FIK3" s="225"/>
      <c r="FIL3" s="225"/>
      <c r="FIM3" s="225"/>
      <c r="FIN3" s="225"/>
      <c r="FIO3" s="225"/>
      <c r="FIP3" s="225"/>
      <c r="FIQ3" s="225"/>
      <c r="FIR3" s="225"/>
      <c r="FIS3" s="225"/>
      <c r="FIT3" s="225"/>
      <c r="FIU3" s="225"/>
      <c r="FIV3" s="225"/>
      <c r="FIW3" s="225"/>
      <c r="FIX3" s="225"/>
      <c r="FIY3" s="225"/>
      <c r="FIZ3" s="225"/>
      <c r="FJA3" s="225"/>
      <c r="FJB3" s="225"/>
      <c r="FJC3" s="225"/>
      <c r="FJD3" s="225"/>
      <c r="FJE3" s="225"/>
      <c r="FJF3" s="225"/>
      <c r="FJG3" s="225"/>
      <c r="FJH3" s="225"/>
      <c r="FJI3" s="225"/>
      <c r="FJJ3" s="225"/>
      <c r="FJK3" s="225"/>
      <c r="FJL3" s="225"/>
      <c r="FJM3" s="225"/>
      <c r="FJN3" s="225"/>
      <c r="FJO3" s="225"/>
      <c r="FJP3" s="225"/>
      <c r="FJQ3" s="225"/>
      <c r="FJR3" s="225"/>
      <c r="FJS3" s="225"/>
      <c r="FJT3" s="225"/>
      <c r="FJU3" s="225"/>
      <c r="FJV3" s="225"/>
      <c r="FJW3" s="225"/>
      <c r="FJX3" s="225"/>
      <c r="FJY3" s="225"/>
      <c r="FJZ3" s="225"/>
      <c r="FKA3" s="225"/>
      <c r="FKB3" s="225"/>
      <c r="FKC3" s="225"/>
      <c r="FKD3" s="225"/>
      <c r="FKE3" s="225"/>
      <c r="FKF3" s="225"/>
      <c r="FKG3" s="225"/>
      <c r="FKH3" s="225"/>
      <c r="FKI3" s="225"/>
      <c r="FKJ3" s="225"/>
      <c r="FKK3" s="225"/>
      <c r="FKL3" s="225"/>
      <c r="FKM3" s="225"/>
      <c r="FKN3" s="225"/>
      <c r="FKO3" s="225"/>
      <c r="FKP3" s="225"/>
      <c r="FKQ3" s="225"/>
      <c r="FKR3" s="225"/>
      <c r="FKS3" s="225"/>
      <c r="FKT3" s="225"/>
      <c r="FKU3" s="225"/>
      <c r="FKV3" s="225"/>
      <c r="FKW3" s="225"/>
      <c r="FKX3" s="225"/>
      <c r="FKY3" s="225"/>
      <c r="FKZ3" s="225"/>
      <c r="FLA3" s="225"/>
      <c r="FLB3" s="225"/>
      <c r="FLC3" s="225"/>
      <c r="FLD3" s="225"/>
      <c r="FLE3" s="225"/>
      <c r="FLF3" s="225"/>
      <c r="FLG3" s="225"/>
      <c r="FLH3" s="225"/>
      <c r="FLI3" s="225"/>
      <c r="FLJ3" s="225"/>
      <c r="FLK3" s="225"/>
      <c r="FLL3" s="225"/>
      <c r="FLM3" s="225"/>
      <c r="FLN3" s="225"/>
      <c r="FLO3" s="225"/>
      <c r="FLP3" s="225"/>
      <c r="FLQ3" s="225"/>
      <c r="FLR3" s="225"/>
      <c r="FLS3" s="225"/>
      <c r="FLT3" s="225"/>
      <c r="FLU3" s="225"/>
      <c r="FLV3" s="225"/>
      <c r="FLW3" s="225"/>
      <c r="FLX3" s="225"/>
      <c r="FLY3" s="225"/>
      <c r="FLZ3" s="225"/>
      <c r="FMA3" s="225"/>
      <c r="FMB3" s="225"/>
      <c r="FMC3" s="225"/>
      <c r="FMD3" s="225"/>
      <c r="FME3" s="225"/>
      <c r="FMF3" s="225"/>
      <c r="FMG3" s="225"/>
      <c r="FMH3" s="225"/>
      <c r="FMI3" s="225"/>
      <c r="FMJ3" s="225"/>
      <c r="FMK3" s="225"/>
      <c r="FML3" s="225"/>
      <c r="FMM3" s="225"/>
      <c r="FMN3" s="225"/>
      <c r="FMO3" s="225"/>
      <c r="FMP3" s="225"/>
      <c r="FMQ3" s="225"/>
      <c r="FMR3" s="225"/>
      <c r="FMS3" s="225"/>
      <c r="FMT3" s="225"/>
      <c r="FMU3" s="225"/>
      <c r="FMV3" s="225"/>
      <c r="FMW3" s="225"/>
      <c r="FMX3" s="225"/>
      <c r="FMY3" s="225"/>
      <c r="FMZ3" s="225"/>
      <c r="FNA3" s="225"/>
      <c r="FNB3" s="225"/>
      <c r="FNC3" s="225"/>
      <c r="FND3" s="225"/>
      <c r="FNE3" s="225"/>
      <c r="FNF3" s="225"/>
      <c r="FNG3" s="225"/>
      <c r="FNH3" s="225"/>
      <c r="FNI3" s="225"/>
      <c r="FNJ3" s="225"/>
      <c r="FNK3" s="225"/>
      <c r="FNL3" s="225"/>
      <c r="FNM3" s="225"/>
      <c r="FNN3" s="225"/>
      <c r="FNO3" s="225"/>
      <c r="FNP3" s="225"/>
      <c r="FNQ3" s="225"/>
      <c r="FNR3" s="225"/>
      <c r="FNS3" s="225"/>
      <c r="FNT3" s="225"/>
      <c r="FNU3" s="225"/>
      <c r="FNV3" s="225"/>
      <c r="FNW3" s="225"/>
      <c r="FNX3" s="225"/>
      <c r="FNY3" s="225"/>
      <c r="FNZ3" s="225"/>
      <c r="FOA3" s="225"/>
      <c r="FOB3" s="225"/>
      <c r="FOC3" s="225"/>
      <c r="FOD3" s="225"/>
      <c r="FOE3" s="225"/>
      <c r="FOF3" s="225"/>
      <c r="FOG3" s="225"/>
      <c r="FOH3" s="225"/>
      <c r="FOI3" s="225"/>
      <c r="FOJ3" s="225"/>
      <c r="FOK3" s="225"/>
      <c r="FOL3" s="225"/>
      <c r="FOM3" s="225"/>
      <c r="FON3" s="225"/>
      <c r="FOO3" s="225"/>
      <c r="FOP3" s="225"/>
      <c r="FOQ3" s="225"/>
      <c r="FOR3" s="225"/>
      <c r="FOS3" s="225"/>
      <c r="FOT3" s="225"/>
      <c r="FOU3" s="225"/>
      <c r="FOV3" s="225"/>
      <c r="FOW3" s="225"/>
      <c r="FOX3" s="225"/>
      <c r="FOY3" s="225"/>
      <c r="FOZ3" s="225"/>
      <c r="FPA3" s="225"/>
      <c r="FPB3" s="225"/>
      <c r="FPC3" s="225"/>
      <c r="FPD3" s="225"/>
      <c r="FPE3" s="225"/>
      <c r="FPF3" s="225"/>
      <c r="FPG3" s="225"/>
      <c r="FPH3" s="225"/>
      <c r="FPI3" s="225"/>
      <c r="FPJ3" s="225"/>
      <c r="FPK3" s="225"/>
      <c r="FPL3" s="225"/>
      <c r="FPM3" s="225"/>
      <c r="FPN3" s="225"/>
      <c r="FPO3" s="225"/>
      <c r="FPP3" s="225"/>
      <c r="FPQ3" s="225"/>
      <c r="FPR3" s="225"/>
      <c r="FPS3" s="225"/>
      <c r="FPT3" s="225"/>
      <c r="FPU3" s="225"/>
      <c r="FPV3" s="225"/>
      <c r="FPW3" s="225"/>
      <c r="FPX3" s="225"/>
      <c r="FPY3" s="225"/>
      <c r="FPZ3" s="225"/>
      <c r="FQA3" s="225"/>
      <c r="FQB3" s="225"/>
      <c r="FQC3" s="225"/>
      <c r="FQD3" s="225"/>
      <c r="FQE3" s="225"/>
      <c r="FQF3" s="225"/>
      <c r="FQG3" s="225"/>
      <c r="FQH3" s="225"/>
      <c r="FQI3" s="225"/>
      <c r="FQJ3" s="225"/>
      <c r="FQK3" s="225"/>
      <c r="FQL3" s="225"/>
      <c r="FQM3" s="225"/>
      <c r="FQN3" s="225"/>
      <c r="FQO3" s="225"/>
      <c r="FQP3" s="225"/>
      <c r="FQQ3" s="225"/>
      <c r="FQR3" s="225"/>
      <c r="FQS3" s="225"/>
      <c r="FQT3" s="225"/>
      <c r="FQU3" s="225"/>
      <c r="FQV3" s="225"/>
      <c r="FQW3" s="225"/>
      <c r="FQX3" s="225"/>
      <c r="FQY3" s="225"/>
      <c r="FQZ3" s="225"/>
      <c r="FRA3" s="225"/>
      <c r="FRB3" s="225"/>
      <c r="FRC3" s="225"/>
      <c r="FRD3" s="225"/>
      <c r="FRE3" s="225"/>
      <c r="FRF3" s="225"/>
      <c r="FRG3" s="225"/>
      <c r="FRH3" s="225"/>
      <c r="FRI3" s="225"/>
      <c r="FRJ3" s="225"/>
      <c r="FRK3" s="225"/>
      <c r="FRL3" s="225"/>
      <c r="FRM3" s="225"/>
      <c r="FRN3" s="225"/>
      <c r="FRO3" s="225"/>
      <c r="FRP3" s="225"/>
      <c r="FRQ3" s="225"/>
      <c r="FRR3" s="225"/>
      <c r="FRS3" s="225"/>
      <c r="FRT3" s="225"/>
      <c r="FRU3" s="225"/>
      <c r="FRV3" s="225"/>
      <c r="FRW3" s="225"/>
      <c r="FRX3" s="225"/>
      <c r="FRY3" s="225"/>
      <c r="FRZ3" s="225"/>
      <c r="FSA3" s="225"/>
      <c r="FSB3" s="225"/>
      <c r="FSC3" s="225"/>
      <c r="FSD3" s="225"/>
      <c r="FSE3" s="225"/>
      <c r="FSF3" s="225"/>
      <c r="FSG3" s="225"/>
      <c r="FSH3" s="225"/>
      <c r="FSI3" s="225"/>
      <c r="FSJ3" s="225"/>
      <c r="FSK3" s="225"/>
      <c r="FSL3" s="225"/>
      <c r="FSM3" s="225"/>
      <c r="FSN3" s="225"/>
      <c r="FSO3" s="225"/>
      <c r="FSP3" s="225"/>
      <c r="FSQ3" s="225"/>
      <c r="FSR3" s="225"/>
      <c r="FSS3" s="225"/>
      <c r="FST3" s="225"/>
      <c r="FSU3" s="225"/>
      <c r="FSV3" s="225"/>
      <c r="FSW3" s="225"/>
      <c r="FSX3" s="225"/>
      <c r="FSY3" s="225"/>
      <c r="FSZ3" s="225"/>
      <c r="FTA3" s="225"/>
      <c r="FTB3" s="225"/>
      <c r="FTC3" s="225"/>
      <c r="FTD3" s="225"/>
      <c r="FTE3" s="225"/>
      <c r="FTF3" s="225"/>
      <c r="FTG3" s="225"/>
      <c r="FTH3" s="225"/>
      <c r="FTI3" s="225"/>
      <c r="FTJ3" s="225"/>
      <c r="FTK3" s="225"/>
      <c r="FTL3" s="225"/>
      <c r="FTM3" s="225"/>
      <c r="FTN3" s="225"/>
      <c r="FTO3" s="225"/>
      <c r="FTP3" s="225"/>
      <c r="FTQ3" s="225"/>
      <c r="FTR3" s="225"/>
      <c r="FTS3" s="225"/>
      <c r="FTT3" s="225"/>
      <c r="FTU3" s="225"/>
      <c r="FTV3" s="225"/>
      <c r="FTW3" s="225"/>
      <c r="FTX3" s="225"/>
      <c r="FTY3" s="225"/>
      <c r="FTZ3" s="225"/>
      <c r="FUA3" s="225"/>
      <c r="FUB3" s="225"/>
      <c r="FUC3" s="225"/>
      <c r="FUD3" s="225"/>
      <c r="FUE3" s="225"/>
      <c r="FUF3" s="225"/>
      <c r="FUG3" s="225"/>
      <c r="FUH3" s="225"/>
      <c r="FUI3" s="225"/>
      <c r="FUJ3" s="225"/>
      <c r="FUK3" s="225"/>
      <c r="FUL3" s="225"/>
      <c r="FUM3" s="225"/>
      <c r="FUN3" s="225"/>
      <c r="FUO3" s="225"/>
      <c r="FUP3" s="225"/>
      <c r="FUQ3" s="225"/>
      <c r="FUR3" s="225"/>
      <c r="FUS3" s="225"/>
      <c r="FUT3" s="225"/>
      <c r="FUU3" s="225"/>
      <c r="FUV3" s="225"/>
      <c r="FUW3" s="225"/>
      <c r="FUX3" s="225"/>
      <c r="FUY3" s="225"/>
      <c r="FUZ3" s="225"/>
      <c r="FVA3" s="225"/>
      <c r="FVB3" s="225"/>
      <c r="FVC3" s="225"/>
      <c r="FVD3" s="225"/>
      <c r="FVE3" s="225"/>
      <c r="FVF3" s="225"/>
      <c r="FVG3" s="225"/>
      <c r="FVH3" s="225"/>
      <c r="FVI3" s="225"/>
      <c r="FVJ3" s="225"/>
      <c r="FVK3" s="225"/>
      <c r="FVL3" s="225"/>
      <c r="FVM3" s="225"/>
      <c r="FVN3" s="225"/>
      <c r="FVO3" s="225"/>
      <c r="FVP3" s="225"/>
      <c r="FVQ3" s="225"/>
      <c r="FVR3" s="225"/>
      <c r="FVS3" s="225"/>
      <c r="FVT3" s="225"/>
      <c r="FVU3" s="225"/>
      <c r="FVV3" s="225"/>
      <c r="FVW3" s="225"/>
      <c r="FVX3" s="225"/>
      <c r="FVY3" s="225"/>
      <c r="FVZ3" s="225"/>
      <c r="FWA3" s="225"/>
      <c r="FWB3" s="225"/>
      <c r="FWC3" s="225"/>
      <c r="FWD3" s="225"/>
      <c r="FWE3" s="225"/>
      <c r="FWF3" s="225"/>
      <c r="FWG3" s="225"/>
      <c r="FWH3" s="225"/>
      <c r="FWI3" s="225"/>
      <c r="FWJ3" s="225"/>
      <c r="FWK3" s="225"/>
      <c r="FWL3" s="225"/>
      <c r="FWM3" s="225"/>
      <c r="FWN3" s="225"/>
      <c r="FWO3" s="225"/>
      <c r="FWP3" s="225"/>
      <c r="FWQ3" s="225"/>
      <c r="FWR3" s="225"/>
      <c r="FWS3" s="225"/>
      <c r="FWT3" s="225"/>
      <c r="FWU3" s="225"/>
      <c r="FWV3" s="225"/>
      <c r="FWW3" s="225"/>
      <c r="FWX3" s="225"/>
      <c r="FWY3" s="225"/>
      <c r="FWZ3" s="225"/>
      <c r="FXA3" s="225"/>
      <c r="FXB3" s="225"/>
      <c r="FXC3" s="225"/>
      <c r="FXD3" s="225"/>
      <c r="FXE3" s="225"/>
      <c r="FXF3" s="225"/>
      <c r="FXG3" s="225"/>
      <c r="FXH3" s="225"/>
      <c r="FXI3" s="225"/>
      <c r="FXJ3" s="225"/>
      <c r="FXK3" s="225"/>
      <c r="FXL3" s="225"/>
      <c r="FXM3" s="225"/>
      <c r="FXN3" s="225"/>
      <c r="FXO3" s="225"/>
      <c r="FXP3" s="225"/>
      <c r="FXQ3" s="225"/>
      <c r="FXR3" s="225"/>
      <c r="FXS3" s="225"/>
      <c r="FXT3" s="225"/>
      <c r="FXU3" s="225"/>
      <c r="FXV3" s="225"/>
      <c r="FXW3" s="225"/>
      <c r="FXX3" s="225"/>
      <c r="FXY3" s="225"/>
      <c r="FXZ3" s="225"/>
      <c r="FYA3" s="225"/>
      <c r="FYB3" s="225"/>
      <c r="FYC3" s="225"/>
      <c r="FYD3" s="225"/>
      <c r="FYE3" s="225"/>
      <c r="FYF3" s="225"/>
      <c r="FYG3" s="225"/>
      <c r="FYH3" s="225"/>
      <c r="FYI3" s="225"/>
      <c r="FYJ3" s="225"/>
      <c r="FYK3" s="225"/>
      <c r="FYL3" s="225"/>
      <c r="FYM3" s="225"/>
      <c r="FYN3" s="225"/>
      <c r="FYO3" s="225"/>
      <c r="FYP3" s="225"/>
      <c r="FYQ3" s="225"/>
      <c r="FYR3" s="225"/>
      <c r="FYS3" s="225"/>
      <c r="FYT3" s="225"/>
      <c r="FYU3" s="225"/>
      <c r="FYV3" s="225"/>
      <c r="FYW3" s="225"/>
      <c r="FYX3" s="225"/>
      <c r="FYY3" s="225"/>
      <c r="FYZ3" s="225"/>
      <c r="FZA3" s="225"/>
      <c r="FZB3" s="225"/>
      <c r="FZC3" s="225"/>
      <c r="FZD3" s="225"/>
      <c r="FZE3" s="225"/>
      <c r="FZF3" s="225"/>
      <c r="FZG3" s="225"/>
      <c r="FZH3" s="225"/>
      <c r="FZI3" s="225"/>
      <c r="FZJ3" s="225"/>
      <c r="FZK3" s="225"/>
      <c r="FZL3" s="225"/>
      <c r="FZM3" s="225"/>
      <c r="FZN3" s="225"/>
      <c r="FZO3" s="225"/>
      <c r="FZP3" s="225"/>
      <c r="FZQ3" s="225"/>
      <c r="FZR3" s="225"/>
      <c r="FZS3" s="225"/>
      <c r="FZT3" s="225"/>
      <c r="FZU3" s="225"/>
      <c r="FZV3" s="225"/>
      <c r="FZW3" s="225"/>
      <c r="FZX3" s="225"/>
      <c r="FZY3" s="225"/>
      <c r="FZZ3" s="225"/>
      <c r="GAA3" s="225"/>
      <c r="GAB3" s="225"/>
      <c r="GAC3" s="225"/>
      <c r="GAD3" s="225"/>
      <c r="GAE3" s="225"/>
      <c r="GAF3" s="225"/>
      <c r="GAG3" s="225"/>
      <c r="GAH3" s="225"/>
      <c r="GAI3" s="225"/>
      <c r="GAJ3" s="225"/>
      <c r="GAK3" s="225"/>
      <c r="GAL3" s="225"/>
      <c r="GAM3" s="225"/>
      <c r="GAN3" s="225"/>
      <c r="GAO3" s="225"/>
      <c r="GAP3" s="225"/>
      <c r="GAQ3" s="225"/>
      <c r="GAR3" s="225"/>
      <c r="GAS3" s="225"/>
      <c r="GAT3" s="225"/>
      <c r="GAU3" s="225"/>
      <c r="GAV3" s="225"/>
      <c r="GAW3" s="225"/>
      <c r="GAX3" s="225"/>
      <c r="GAY3" s="225"/>
      <c r="GAZ3" s="225"/>
      <c r="GBA3" s="225"/>
      <c r="GBB3" s="225"/>
      <c r="GBC3" s="225"/>
      <c r="GBD3" s="225"/>
      <c r="GBE3" s="225"/>
      <c r="GBF3" s="225"/>
      <c r="GBG3" s="225"/>
      <c r="GBH3" s="225"/>
      <c r="GBI3" s="225"/>
      <c r="GBJ3" s="225"/>
      <c r="GBK3" s="225"/>
      <c r="GBL3" s="225"/>
      <c r="GBM3" s="225"/>
      <c r="GBN3" s="225"/>
      <c r="GBO3" s="225"/>
      <c r="GBP3" s="225"/>
      <c r="GBQ3" s="225"/>
      <c r="GBR3" s="225"/>
      <c r="GBS3" s="225"/>
      <c r="GBT3" s="225"/>
      <c r="GBU3" s="225"/>
      <c r="GBV3" s="225"/>
      <c r="GBW3" s="225"/>
      <c r="GBX3" s="225"/>
      <c r="GBY3" s="225"/>
      <c r="GBZ3" s="225"/>
      <c r="GCA3" s="225"/>
      <c r="GCB3" s="225"/>
      <c r="GCC3" s="225"/>
      <c r="GCD3" s="225"/>
      <c r="GCE3" s="225"/>
      <c r="GCF3" s="225"/>
      <c r="GCG3" s="225"/>
      <c r="GCH3" s="225"/>
      <c r="GCI3" s="225"/>
      <c r="GCJ3" s="225"/>
      <c r="GCK3" s="225"/>
      <c r="GCL3" s="225"/>
      <c r="GCM3" s="225"/>
      <c r="GCN3" s="225"/>
      <c r="GCO3" s="225"/>
      <c r="GCP3" s="225"/>
      <c r="GCQ3" s="225"/>
      <c r="GCR3" s="225"/>
      <c r="GCS3" s="225"/>
      <c r="GCT3" s="225"/>
      <c r="GCU3" s="225"/>
      <c r="GCV3" s="225"/>
      <c r="GCW3" s="225"/>
      <c r="GCX3" s="225"/>
      <c r="GCY3" s="225"/>
      <c r="GCZ3" s="225"/>
      <c r="GDA3" s="225"/>
      <c r="GDB3" s="225"/>
      <c r="GDC3" s="225"/>
      <c r="GDD3" s="225"/>
      <c r="GDE3" s="225"/>
      <c r="GDF3" s="225"/>
      <c r="GDG3" s="225"/>
      <c r="GDH3" s="225"/>
      <c r="GDI3" s="225"/>
      <c r="GDJ3" s="225"/>
      <c r="GDK3" s="225"/>
      <c r="GDL3" s="225"/>
      <c r="GDM3" s="225"/>
      <c r="GDN3" s="225"/>
      <c r="GDO3" s="225"/>
      <c r="GDP3" s="225"/>
      <c r="GDQ3" s="225"/>
      <c r="GDR3" s="225"/>
      <c r="GDS3" s="225"/>
      <c r="GDT3" s="225"/>
      <c r="GDU3" s="225"/>
      <c r="GDV3" s="225"/>
      <c r="GDW3" s="225"/>
      <c r="GDX3" s="225"/>
      <c r="GDY3" s="225"/>
      <c r="GDZ3" s="225"/>
      <c r="GEA3" s="225"/>
      <c r="GEB3" s="225"/>
      <c r="GEC3" s="225"/>
      <c r="GED3" s="225"/>
      <c r="GEE3" s="225"/>
      <c r="GEF3" s="225"/>
      <c r="GEG3" s="225"/>
      <c r="GEH3" s="225"/>
      <c r="GEI3" s="225"/>
      <c r="GEJ3" s="225"/>
      <c r="GEK3" s="225"/>
      <c r="GEL3" s="225"/>
      <c r="GEM3" s="225"/>
      <c r="GEN3" s="225"/>
      <c r="GEO3" s="225"/>
      <c r="GEP3" s="225"/>
      <c r="GEQ3" s="225"/>
      <c r="GER3" s="225"/>
      <c r="GES3" s="225"/>
      <c r="GET3" s="225"/>
      <c r="GEU3" s="225"/>
      <c r="GEV3" s="225"/>
      <c r="GEW3" s="225"/>
      <c r="GEX3" s="225"/>
      <c r="GEY3" s="225"/>
      <c r="GEZ3" s="225"/>
      <c r="GFA3" s="225"/>
      <c r="GFB3" s="225"/>
      <c r="GFC3" s="225"/>
      <c r="GFD3" s="225"/>
      <c r="GFE3" s="225"/>
      <c r="GFF3" s="225"/>
      <c r="GFG3" s="225"/>
      <c r="GFH3" s="225"/>
      <c r="GFI3" s="225"/>
      <c r="GFJ3" s="225"/>
      <c r="GFK3" s="225"/>
      <c r="GFL3" s="225"/>
      <c r="GFM3" s="225"/>
      <c r="GFN3" s="225"/>
      <c r="GFO3" s="225"/>
      <c r="GFP3" s="225"/>
      <c r="GFQ3" s="225"/>
      <c r="GFR3" s="225"/>
      <c r="GFS3" s="225"/>
      <c r="GFT3" s="225"/>
      <c r="GFU3" s="225"/>
      <c r="GFV3" s="225"/>
      <c r="GFW3" s="225"/>
      <c r="GFX3" s="225"/>
      <c r="GFY3" s="225"/>
      <c r="GFZ3" s="225"/>
      <c r="GGA3" s="225"/>
      <c r="GGB3" s="225"/>
      <c r="GGC3" s="225"/>
      <c r="GGD3" s="225"/>
      <c r="GGE3" s="225"/>
      <c r="GGF3" s="225"/>
      <c r="GGG3" s="225"/>
      <c r="GGH3" s="225"/>
      <c r="GGI3" s="225"/>
      <c r="GGJ3" s="225"/>
      <c r="GGK3" s="225"/>
      <c r="GGL3" s="225"/>
      <c r="GGM3" s="225"/>
      <c r="GGN3" s="225"/>
      <c r="GGO3" s="225"/>
      <c r="GGP3" s="225"/>
      <c r="GGQ3" s="225"/>
      <c r="GGR3" s="225"/>
      <c r="GGS3" s="225"/>
      <c r="GGT3" s="225"/>
      <c r="GGU3" s="225"/>
      <c r="GGV3" s="225"/>
      <c r="GGW3" s="225"/>
      <c r="GGX3" s="225"/>
      <c r="GGY3" s="225"/>
      <c r="GGZ3" s="225"/>
      <c r="GHA3" s="225"/>
      <c r="GHB3" s="225"/>
      <c r="GHC3" s="225"/>
      <c r="GHD3" s="225"/>
      <c r="GHE3" s="225"/>
      <c r="GHF3" s="225"/>
      <c r="GHG3" s="225"/>
      <c r="GHH3" s="225"/>
      <c r="GHI3" s="225"/>
      <c r="GHJ3" s="225"/>
      <c r="GHK3" s="225"/>
      <c r="GHL3" s="225"/>
      <c r="GHM3" s="225"/>
      <c r="GHN3" s="225"/>
      <c r="GHO3" s="225"/>
      <c r="GHP3" s="225"/>
      <c r="GHQ3" s="225"/>
      <c r="GHR3" s="225"/>
      <c r="GHS3" s="225"/>
      <c r="GHT3" s="225"/>
      <c r="GHU3" s="225"/>
      <c r="GHV3" s="225"/>
      <c r="GHW3" s="225"/>
      <c r="GHX3" s="225"/>
      <c r="GHY3" s="225"/>
      <c r="GHZ3" s="225"/>
      <c r="GIA3" s="225"/>
      <c r="GIB3" s="225"/>
      <c r="GIC3" s="225"/>
      <c r="GID3" s="225"/>
      <c r="GIE3" s="225"/>
      <c r="GIF3" s="225"/>
      <c r="GIG3" s="225"/>
      <c r="GIH3" s="225"/>
      <c r="GII3" s="225"/>
      <c r="GIJ3" s="225"/>
      <c r="GIK3" s="225"/>
      <c r="GIL3" s="225"/>
      <c r="GIM3" s="225"/>
      <c r="GIN3" s="225"/>
      <c r="GIO3" s="225"/>
      <c r="GIP3" s="225"/>
      <c r="GIQ3" s="225"/>
      <c r="GIR3" s="225"/>
      <c r="GIS3" s="225"/>
      <c r="GIT3" s="225"/>
      <c r="GIU3" s="225"/>
      <c r="GIV3" s="225"/>
      <c r="GIW3" s="225"/>
      <c r="GIX3" s="225"/>
      <c r="GIY3" s="225"/>
      <c r="GIZ3" s="225"/>
      <c r="GJA3" s="225"/>
      <c r="GJB3" s="225"/>
      <c r="GJC3" s="225"/>
      <c r="GJD3" s="225"/>
      <c r="GJE3" s="225"/>
      <c r="GJF3" s="225"/>
      <c r="GJG3" s="225"/>
      <c r="GJH3" s="225"/>
      <c r="GJI3" s="225"/>
      <c r="GJJ3" s="225"/>
      <c r="GJK3" s="225"/>
      <c r="GJL3" s="225"/>
      <c r="GJM3" s="225"/>
      <c r="GJN3" s="225"/>
      <c r="GJO3" s="225"/>
      <c r="GJP3" s="225"/>
      <c r="GJQ3" s="225"/>
      <c r="GJR3" s="225"/>
      <c r="GJS3" s="225"/>
      <c r="GJT3" s="225"/>
      <c r="GJU3" s="225"/>
      <c r="GJV3" s="225"/>
      <c r="GJW3" s="225"/>
      <c r="GJX3" s="225"/>
      <c r="GJY3" s="225"/>
      <c r="GJZ3" s="225"/>
      <c r="GKA3" s="225"/>
      <c r="GKB3" s="225"/>
      <c r="GKC3" s="225"/>
      <c r="GKD3" s="225"/>
      <c r="GKE3" s="225"/>
      <c r="GKF3" s="225"/>
      <c r="GKG3" s="225"/>
      <c r="GKH3" s="225"/>
      <c r="GKI3" s="225"/>
      <c r="GKJ3" s="225"/>
      <c r="GKK3" s="225"/>
      <c r="GKL3" s="225"/>
      <c r="GKM3" s="225"/>
      <c r="GKN3" s="225"/>
      <c r="GKO3" s="225"/>
      <c r="GKP3" s="225"/>
      <c r="GKQ3" s="225"/>
      <c r="GKR3" s="225"/>
      <c r="GKS3" s="225"/>
      <c r="GKT3" s="225"/>
      <c r="GKU3" s="225"/>
      <c r="GKV3" s="225"/>
      <c r="GKW3" s="225"/>
      <c r="GKX3" s="225"/>
      <c r="GKY3" s="225"/>
      <c r="GKZ3" s="225"/>
      <c r="GLA3" s="225"/>
      <c r="GLB3" s="225"/>
      <c r="GLC3" s="225"/>
      <c r="GLD3" s="225"/>
      <c r="GLE3" s="225"/>
      <c r="GLF3" s="225"/>
      <c r="GLG3" s="225"/>
      <c r="GLH3" s="225"/>
      <c r="GLI3" s="225"/>
      <c r="GLJ3" s="225"/>
      <c r="GLK3" s="225"/>
      <c r="GLL3" s="225"/>
      <c r="GLM3" s="225"/>
      <c r="GLN3" s="225"/>
      <c r="GLO3" s="225"/>
      <c r="GLP3" s="225"/>
      <c r="GLQ3" s="225"/>
      <c r="GLR3" s="225"/>
      <c r="GLS3" s="225"/>
      <c r="GLT3" s="225"/>
      <c r="GLU3" s="225"/>
      <c r="GLV3" s="225"/>
      <c r="GLW3" s="225"/>
      <c r="GLX3" s="225"/>
      <c r="GLY3" s="225"/>
      <c r="GLZ3" s="225"/>
      <c r="GMA3" s="225"/>
      <c r="GMB3" s="225"/>
      <c r="GMC3" s="225"/>
      <c r="GMD3" s="225"/>
      <c r="GME3" s="225"/>
      <c r="GMF3" s="225"/>
      <c r="GMG3" s="225"/>
      <c r="GMH3" s="225"/>
      <c r="GMI3" s="225"/>
      <c r="GMJ3" s="225"/>
      <c r="GMK3" s="225"/>
      <c r="GML3" s="225"/>
      <c r="GMM3" s="225"/>
      <c r="GMN3" s="225"/>
      <c r="GMO3" s="225"/>
      <c r="GMP3" s="225"/>
      <c r="GMQ3" s="225"/>
      <c r="GMR3" s="225"/>
      <c r="GMS3" s="225"/>
      <c r="GMT3" s="225"/>
      <c r="GMU3" s="225"/>
      <c r="GMV3" s="225"/>
      <c r="GMW3" s="225"/>
      <c r="GMX3" s="225"/>
      <c r="GMY3" s="225"/>
      <c r="GMZ3" s="225"/>
      <c r="GNA3" s="225"/>
      <c r="GNB3" s="225"/>
      <c r="GNC3" s="225"/>
      <c r="GND3" s="225"/>
      <c r="GNE3" s="225"/>
      <c r="GNF3" s="225"/>
      <c r="GNG3" s="225"/>
      <c r="GNH3" s="225"/>
      <c r="GNI3" s="225"/>
      <c r="GNJ3" s="225"/>
      <c r="GNK3" s="225"/>
      <c r="GNL3" s="225"/>
      <c r="GNM3" s="225"/>
      <c r="GNN3" s="225"/>
      <c r="GNO3" s="225"/>
      <c r="GNP3" s="225"/>
      <c r="GNQ3" s="225"/>
      <c r="GNR3" s="225"/>
      <c r="GNS3" s="225"/>
      <c r="GNT3" s="225"/>
      <c r="GNU3" s="225"/>
      <c r="GNV3" s="225"/>
      <c r="GNW3" s="225"/>
      <c r="GNX3" s="225"/>
      <c r="GNY3" s="225"/>
      <c r="GNZ3" s="225"/>
      <c r="GOA3" s="225"/>
      <c r="GOB3" s="225"/>
      <c r="GOC3" s="225"/>
      <c r="GOD3" s="225"/>
      <c r="GOE3" s="225"/>
      <c r="GOF3" s="225"/>
      <c r="GOG3" s="225"/>
      <c r="GOH3" s="225"/>
      <c r="GOI3" s="225"/>
      <c r="GOJ3" s="225"/>
      <c r="GOK3" s="225"/>
      <c r="GOL3" s="225"/>
      <c r="GOM3" s="225"/>
      <c r="GON3" s="225"/>
      <c r="GOO3" s="225"/>
      <c r="GOP3" s="225"/>
      <c r="GOQ3" s="225"/>
      <c r="GOR3" s="225"/>
      <c r="GOS3" s="225"/>
      <c r="GOT3" s="225"/>
      <c r="GOU3" s="225"/>
      <c r="GOV3" s="225"/>
      <c r="GOW3" s="225"/>
      <c r="GOX3" s="225"/>
      <c r="GOY3" s="225"/>
      <c r="GOZ3" s="225"/>
      <c r="GPA3" s="225"/>
      <c r="GPB3" s="225"/>
      <c r="GPC3" s="225"/>
      <c r="GPD3" s="225"/>
      <c r="GPE3" s="225"/>
      <c r="GPF3" s="225"/>
      <c r="GPG3" s="225"/>
      <c r="GPH3" s="225"/>
      <c r="GPI3" s="225"/>
      <c r="GPJ3" s="225"/>
      <c r="GPK3" s="225"/>
      <c r="GPL3" s="225"/>
      <c r="GPM3" s="225"/>
      <c r="GPN3" s="225"/>
      <c r="GPO3" s="225"/>
      <c r="GPP3" s="225"/>
      <c r="GPQ3" s="225"/>
      <c r="GPR3" s="225"/>
      <c r="GPS3" s="225"/>
      <c r="GPT3" s="225"/>
      <c r="GPU3" s="225"/>
      <c r="GPV3" s="225"/>
      <c r="GPW3" s="225"/>
      <c r="GPX3" s="225"/>
      <c r="GPY3" s="225"/>
      <c r="GPZ3" s="225"/>
      <c r="GQA3" s="225"/>
      <c r="GQB3" s="225"/>
      <c r="GQC3" s="225"/>
      <c r="GQD3" s="225"/>
      <c r="GQE3" s="225"/>
      <c r="GQF3" s="225"/>
      <c r="GQG3" s="225"/>
      <c r="GQH3" s="225"/>
      <c r="GQI3" s="225"/>
      <c r="GQJ3" s="225"/>
      <c r="GQK3" s="225"/>
      <c r="GQL3" s="225"/>
      <c r="GQM3" s="225"/>
      <c r="GQN3" s="225"/>
      <c r="GQO3" s="225"/>
      <c r="GQP3" s="225"/>
      <c r="GQQ3" s="225"/>
      <c r="GQR3" s="225"/>
      <c r="GQS3" s="225"/>
      <c r="GQT3" s="225"/>
      <c r="GQU3" s="225"/>
      <c r="GQV3" s="225"/>
      <c r="GQW3" s="225"/>
      <c r="GQX3" s="225"/>
      <c r="GQY3" s="225"/>
      <c r="GQZ3" s="225"/>
      <c r="GRA3" s="225"/>
      <c r="GRB3" s="225"/>
      <c r="GRC3" s="225"/>
      <c r="GRD3" s="225"/>
      <c r="GRE3" s="225"/>
      <c r="GRF3" s="225"/>
      <c r="GRG3" s="225"/>
      <c r="GRH3" s="225"/>
      <c r="GRI3" s="225"/>
      <c r="GRJ3" s="225"/>
      <c r="GRK3" s="225"/>
      <c r="GRL3" s="225"/>
      <c r="GRM3" s="225"/>
      <c r="GRN3" s="225"/>
      <c r="GRO3" s="225"/>
      <c r="GRP3" s="225"/>
      <c r="GRQ3" s="225"/>
      <c r="GRR3" s="225"/>
      <c r="GRS3" s="225"/>
      <c r="GRT3" s="225"/>
      <c r="GRU3" s="225"/>
      <c r="GRV3" s="225"/>
      <c r="GRW3" s="225"/>
      <c r="GRX3" s="225"/>
      <c r="GRY3" s="225"/>
      <c r="GRZ3" s="225"/>
      <c r="GSA3" s="225"/>
      <c r="GSB3" s="225"/>
      <c r="GSC3" s="225"/>
      <c r="GSD3" s="225"/>
      <c r="GSE3" s="225"/>
      <c r="GSF3" s="225"/>
      <c r="GSG3" s="225"/>
      <c r="GSH3" s="225"/>
      <c r="GSI3" s="225"/>
      <c r="GSJ3" s="225"/>
      <c r="GSK3" s="225"/>
      <c r="GSL3" s="225"/>
      <c r="GSM3" s="225"/>
      <c r="GSN3" s="225"/>
      <c r="GSO3" s="225"/>
      <c r="GSP3" s="225"/>
      <c r="GSQ3" s="225"/>
      <c r="GSR3" s="225"/>
      <c r="GSS3" s="225"/>
      <c r="GST3" s="225"/>
      <c r="GSU3" s="225"/>
      <c r="GSV3" s="225"/>
      <c r="GSW3" s="225"/>
      <c r="GSX3" s="225"/>
      <c r="GSY3" s="225"/>
      <c r="GSZ3" s="225"/>
      <c r="GTA3" s="225"/>
      <c r="GTB3" s="225"/>
      <c r="GTC3" s="225"/>
      <c r="GTD3" s="225"/>
      <c r="GTE3" s="225"/>
      <c r="GTF3" s="225"/>
      <c r="GTG3" s="225"/>
      <c r="GTH3" s="225"/>
      <c r="GTI3" s="225"/>
      <c r="GTJ3" s="225"/>
      <c r="GTK3" s="225"/>
      <c r="GTL3" s="225"/>
      <c r="GTM3" s="225"/>
      <c r="GTN3" s="225"/>
      <c r="GTO3" s="225"/>
      <c r="GTP3" s="225"/>
      <c r="GTQ3" s="225"/>
      <c r="GTR3" s="225"/>
      <c r="GTS3" s="225"/>
      <c r="GTT3" s="225"/>
      <c r="GTU3" s="225"/>
      <c r="GTV3" s="225"/>
      <c r="GTW3" s="225"/>
      <c r="GTX3" s="225"/>
      <c r="GTY3" s="225"/>
      <c r="GTZ3" s="225"/>
      <c r="GUA3" s="225"/>
      <c r="GUB3" s="225"/>
      <c r="GUC3" s="225"/>
      <c r="GUD3" s="225"/>
      <c r="GUE3" s="225"/>
      <c r="GUF3" s="225"/>
      <c r="GUG3" s="225"/>
      <c r="GUH3" s="225"/>
      <c r="GUI3" s="225"/>
      <c r="GUJ3" s="225"/>
      <c r="GUK3" s="225"/>
      <c r="GUL3" s="225"/>
      <c r="GUM3" s="225"/>
      <c r="GUN3" s="225"/>
      <c r="GUO3" s="225"/>
      <c r="GUP3" s="225"/>
      <c r="GUQ3" s="225"/>
      <c r="GUR3" s="225"/>
      <c r="GUS3" s="225"/>
      <c r="GUT3" s="225"/>
      <c r="GUU3" s="225"/>
      <c r="GUV3" s="225"/>
      <c r="GUW3" s="225"/>
      <c r="GUX3" s="225"/>
      <c r="GUY3" s="225"/>
      <c r="GUZ3" s="225"/>
      <c r="GVA3" s="225"/>
      <c r="GVB3" s="225"/>
      <c r="GVC3" s="225"/>
      <c r="GVD3" s="225"/>
      <c r="GVE3" s="225"/>
      <c r="GVF3" s="225"/>
      <c r="GVG3" s="225"/>
      <c r="GVH3" s="225"/>
      <c r="GVI3" s="225"/>
      <c r="GVJ3" s="225"/>
      <c r="GVK3" s="225"/>
      <c r="GVL3" s="225"/>
      <c r="GVM3" s="225"/>
      <c r="GVN3" s="225"/>
      <c r="GVO3" s="225"/>
      <c r="GVP3" s="225"/>
      <c r="GVQ3" s="225"/>
      <c r="GVR3" s="225"/>
      <c r="GVS3" s="225"/>
      <c r="GVT3" s="225"/>
      <c r="GVU3" s="225"/>
      <c r="GVV3" s="225"/>
      <c r="GVW3" s="225"/>
      <c r="GVX3" s="225"/>
      <c r="GVY3" s="225"/>
      <c r="GVZ3" s="225"/>
      <c r="GWA3" s="225"/>
      <c r="GWB3" s="225"/>
      <c r="GWC3" s="225"/>
      <c r="GWD3" s="225"/>
      <c r="GWE3" s="225"/>
      <c r="GWF3" s="225"/>
      <c r="GWG3" s="225"/>
      <c r="GWH3" s="225"/>
      <c r="GWI3" s="225"/>
      <c r="GWJ3" s="225"/>
      <c r="GWK3" s="225"/>
      <c r="GWL3" s="225"/>
      <c r="GWM3" s="225"/>
      <c r="GWN3" s="225"/>
      <c r="GWO3" s="225"/>
      <c r="GWP3" s="225"/>
      <c r="GWQ3" s="225"/>
      <c r="GWR3" s="225"/>
      <c r="GWS3" s="225"/>
      <c r="GWT3" s="225"/>
      <c r="GWU3" s="225"/>
      <c r="GWV3" s="225"/>
      <c r="GWW3" s="225"/>
      <c r="GWX3" s="225"/>
      <c r="GWY3" s="225"/>
      <c r="GWZ3" s="225"/>
      <c r="GXA3" s="225"/>
      <c r="GXB3" s="225"/>
      <c r="GXC3" s="225"/>
      <c r="GXD3" s="225"/>
      <c r="GXE3" s="225"/>
      <c r="GXF3" s="225"/>
      <c r="GXG3" s="225"/>
      <c r="GXH3" s="225"/>
      <c r="GXI3" s="225"/>
      <c r="GXJ3" s="225"/>
      <c r="GXK3" s="225"/>
      <c r="GXL3" s="225"/>
      <c r="GXM3" s="225"/>
      <c r="GXN3" s="225"/>
      <c r="GXO3" s="225"/>
      <c r="GXP3" s="225"/>
      <c r="GXQ3" s="225"/>
      <c r="GXR3" s="225"/>
      <c r="GXS3" s="225"/>
      <c r="GXT3" s="225"/>
      <c r="GXU3" s="225"/>
      <c r="GXV3" s="225"/>
      <c r="GXW3" s="225"/>
      <c r="GXX3" s="225"/>
      <c r="GXY3" s="225"/>
      <c r="GXZ3" s="225"/>
      <c r="GYA3" s="225"/>
      <c r="GYB3" s="225"/>
      <c r="GYC3" s="225"/>
      <c r="GYD3" s="225"/>
      <c r="GYE3" s="225"/>
      <c r="GYF3" s="225"/>
      <c r="GYG3" s="225"/>
      <c r="GYH3" s="225"/>
      <c r="GYI3" s="225"/>
      <c r="GYJ3" s="225"/>
      <c r="GYK3" s="225"/>
      <c r="GYL3" s="225"/>
      <c r="GYM3" s="225"/>
      <c r="GYN3" s="225"/>
      <c r="GYO3" s="225"/>
      <c r="GYP3" s="225"/>
      <c r="GYQ3" s="225"/>
      <c r="GYR3" s="225"/>
      <c r="GYS3" s="225"/>
      <c r="GYT3" s="225"/>
      <c r="GYU3" s="225"/>
      <c r="GYV3" s="225"/>
      <c r="GYW3" s="225"/>
      <c r="GYX3" s="225"/>
      <c r="GYY3" s="225"/>
      <c r="GYZ3" s="225"/>
      <c r="GZA3" s="225"/>
      <c r="GZB3" s="225"/>
      <c r="GZC3" s="225"/>
      <c r="GZD3" s="225"/>
      <c r="GZE3" s="225"/>
      <c r="GZF3" s="225"/>
      <c r="GZG3" s="225"/>
      <c r="GZH3" s="225"/>
      <c r="GZI3" s="225"/>
      <c r="GZJ3" s="225"/>
      <c r="GZK3" s="225"/>
      <c r="GZL3" s="225"/>
      <c r="GZM3" s="225"/>
      <c r="GZN3" s="225"/>
      <c r="GZO3" s="225"/>
      <c r="GZP3" s="225"/>
      <c r="GZQ3" s="225"/>
      <c r="GZR3" s="225"/>
      <c r="GZS3" s="225"/>
      <c r="GZT3" s="225"/>
      <c r="GZU3" s="225"/>
      <c r="GZV3" s="225"/>
      <c r="GZW3" s="225"/>
      <c r="GZX3" s="225"/>
      <c r="GZY3" s="225"/>
      <c r="GZZ3" s="225"/>
      <c r="HAA3" s="225"/>
      <c r="HAB3" s="225"/>
      <c r="HAC3" s="225"/>
      <c r="HAD3" s="225"/>
      <c r="HAE3" s="225"/>
      <c r="HAF3" s="225"/>
      <c r="HAG3" s="225"/>
      <c r="HAH3" s="225"/>
      <c r="HAI3" s="225"/>
      <c r="HAJ3" s="225"/>
      <c r="HAK3" s="225"/>
      <c r="HAL3" s="225"/>
      <c r="HAM3" s="225"/>
      <c r="HAN3" s="225"/>
      <c r="HAO3" s="225"/>
      <c r="HAP3" s="225"/>
      <c r="HAQ3" s="225"/>
      <c r="HAR3" s="225"/>
      <c r="HAS3" s="225"/>
      <c r="HAT3" s="225"/>
      <c r="HAU3" s="225"/>
      <c r="HAV3" s="225"/>
      <c r="HAW3" s="225"/>
      <c r="HAX3" s="225"/>
      <c r="HAY3" s="225"/>
      <c r="HAZ3" s="225"/>
      <c r="HBA3" s="225"/>
      <c r="HBB3" s="225"/>
      <c r="HBC3" s="225"/>
      <c r="HBD3" s="225"/>
      <c r="HBE3" s="225"/>
      <c r="HBF3" s="225"/>
      <c r="HBG3" s="225"/>
      <c r="HBH3" s="225"/>
      <c r="HBI3" s="225"/>
      <c r="HBJ3" s="225"/>
      <c r="HBK3" s="225"/>
      <c r="HBL3" s="225"/>
      <c r="HBM3" s="225"/>
      <c r="HBN3" s="225"/>
      <c r="HBO3" s="225"/>
      <c r="HBP3" s="225"/>
      <c r="HBQ3" s="225"/>
      <c r="HBR3" s="225"/>
      <c r="HBS3" s="225"/>
      <c r="HBT3" s="225"/>
      <c r="HBU3" s="225"/>
      <c r="HBV3" s="225"/>
      <c r="HBW3" s="225"/>
      <c r="HBX3" s="225"/>
      <c r="HBY3" s="225"/>
      <c r="HBZ3" s="225"/>
      <c r="HCA3" s="225"/>
      <c r="HCB3" s="225"/>
      <c r="HCC3" s="225"/>
      <c r="HCD3" s="225"/>
      <c r="HCE3" s="225"/>
      <c r="HCF3" s="225"/>
      <c r="HCG3" s="225"/>
      <c r="HCH3" s="225"/>
      <c r="HCI3" s="225"/>
      <c r="HCJ3" s="225"/>
      <c r="HCK3" s="225"/>
      <c r="HCL3" s="225"/>
      <c r="HCM3" s="225"/>
      <c r="HCN3" s="225"/>
      <c r="HCO3" s="225"/>
      <c r="HCP3" s="225"/>
      <c r="HCQ3" s="225"/>
      <c r="HCR3" s="225"/>
      <c r="HCS3" s="225"/>
      <c r="HCT3" s="225"/>
      <c r="HCU3" s="225"/>
      <c r="HCV3" s="225"/>
      <c r="HCW3" s="225"/>
      <c r="HCX3" s="225"/>
      <c r="HCY3" s="225"/>
      <c r="HCZ3" s="225"/>
      <c r="HDA3" s="225"/>
      <c r="HDB3" s="225"/>
      <c r="HDC3" s="225"/>
      <c r="HDD3" s="225"/>
      <c r="HDE3" s="225"/>
      <c r="HDF3" s="225"/>
      <c r="HDG3" s="225"/>
      <c r="HDH3" s="225"/>
      <c r="HDI3" s="225"/>
      <c r="HDJ3" s="225"/>
      <c r="HDK3" s="225"/>
      <c r="HDL3" s="225"/>
      <c r="HDM3" s="225"/>
      <c r="HDN3" s="225"/>
      <c r="HDO3" s="225"/>
      <c r="HDP3" s="225"/>
      <c r="HDQ3" s="225"/>
      <c r="HDR3" s="225"/>
      <c r="HDS3" s="225"/>
      <c r="HDT3" s="225"/>
      <c r="HDU3" s="225"/>
      <c r="HDV3" s="225"/>
      <c r="HDW3" s="225"/>
      <c r="HDX3" s="225"/>
      <c r="HDY3" s="225"/>
      <c r="HDZ3" s="225"/>
      <c r="HEA3" s="225"/>
      <c r="HEB3" s="225"/>
      <c r="HEC3" s="225"/>
      <c r="HED3" s="225"/>
      <c r="HEE3" s="225"/>
      <c r="HEF3" s="225"/>
      <c r="HEG3" s="225"/>
      <c r="HEH3" s="225"/>
      <c r="HEI3" s="225"/>
      <c r="HEJ3" s="225"/>
      <c r="HEK3" s="225"/>
      <c r="HEL3" s="225"/>
      <c r="HEM3" s="225"/>
      <c r="HEN3" s="225"/>
      <c r="HEO3" s="225"/>
      <c r="HEP3" s="225"/>
      <c r="HEQ3" s="225"/>
      <c r="HER3" s="225"/>
      <c r="HES3" s="225"/>
      <c r="HET3" s="225"/>
      <c r="HEU3" s="225"/>
      <c r="HEV3" s="225"/>
      <c r="HEW3" s="225"/>
      <c r="HEX3" s="225"/>
      <c r="HEY3" s="225"/>
      <c r="HEZ3" s="225"/>
      <c r="HFA3" s="225"/>
      <c r="HFB3" s="225"/>
      <c r="HFC3" s="225"/>
      <c r="HFD3" s="225"/>
      <c r="HFE3" s="225"/>
      <c r="HFF3" s="225"/>
      <c r="HFG3" s="225"/>
      <c r="HFH3" s="225"/>
      <c r="HFI3" s="225"/>
      <c r="HFJ3" s="225"/>
      <c r="HFK3" s="225"/>
      <c r="HFL3" s="225"/>
      <c r="HFM3" s="225"/>
      <c r="HFN3" s="225"/>
      <c r="HFO3" s="225"/>
      <c r="HFP3" s="225"/>
      <c r="HFQ3" s="225"/>
      <c r="HFR3" s="225"/>
      <c r="HFS3" s="225"/>
      <c r="HFT3" s="225"/>
      <c r="HFU3" s="225"/>
      <c r="HFV3" s="225"/>
      <c r="HFW3" s="225"/>
      <c r="HFX3" s="225"/>
      <c r="HFY3" s="225"/>
      <c r="HFZ3" s="225"/>
      <c r="HGA3" s="225"/>
      <c r="HGB3" s="225"/>
      <c r="HGC3" s="225"/>
      <c r="HGD3" s="225"/>
      <c r="HGE3" s="225"/>
      <c r="HGF3" s="225"/>
      <c r="HGG3" s="225"/>
      <c r="HGH3" s="225"/>
      <c r="HGI3" s="225"/>
      <c r="HGJ3" s="225"/>
      <c r="HGK3" s="225"/>
      <c r="HGL3" s="225"/>
      <c r="HGM3" s="225"/>
      <c r="HGN3" s="225"/>
      <c r="HGO3" s="225"/>
      <c r="HGP3" s="225"/>
      <c r="HGQ3" s="225"/>
      <c r="HGR3" s="225"/>
      <c r="HGS3" s="225"/>
      <c r="HGT3" s="225"/>
      <c r="HGU3" s="225"/>
      <c r="HGV3" s="225"/>
      <c r="HGW3" s="225"/>
      <c r="HGX3" s="225"/>
      <c r="HGY3" s="225"/>
      <c r="HGZ3" s="225"/>
      <c r="HHA3" s="225"/>
      <c r="HHB3" s="225"/>
      <c r="HHC3" s="225"/>
      <c r="HHD3" s="225"/>
      <c r="HHE3" s="225"/>
      <c r="HHF3" s="225"/>
      <c r="HHG3" s="225"/>
      <c r="HHH3" s="225"/>
      <c r="HHI3" s="225"/>
      <c r="HHJ3" s="225"/>
      <c r="HHK3" s="225"/>
      <c r="HHL3" s="225"/>
      <c r="HHM3" s="225"/>
      <c r="HHN3" s="225"/>
      <c r="HHO3" s="225"/>
      <c r="HHP3" s="225"/>
      <c r="HHQ3" s="225"/>
      <c r="HHR3" s="225"/>
      <c r="HHS3" s="225"/>
      <c r="HHT3" s="225"/>
      <c r="HHU3" s="225"/>
      <c r="HHV3" s="225"/>
      <c r="HHW3" s="225"/>
      <c r="HHX3" s="225"/>
      <c r="HHY3" s="225"/>
      <c r="HHZ3" s="225"/>
      <c r="HIA3" s="225"/>
      <c r="HIB3" s="225"/>
      <c r="HIC3" s="225"/>
      <c r="HID3" s="225"/>
      <c r="HIE3" s="225"/>
      <c r="HIF3" s="225"/>
      <c r="HIG3" s="225"/>
      <c r="HIH3" s="225"/>
      <c r="HII3" s="225"/>
      <c r="HIJ3" s="225"/>
      <c r="HIK3" s="225"/>
      <c r="HIL3" s="225"/>
      <c r="HIM3" s="225"/>
      <c r="HIN3" s="225"/>
      <c r="HIO3" s="225"/>
      <c r="HIP3" s="225"/>
      <c r="HIQ3" s="225"/>
      <c r="HIR3" s="225"/>
      <c r="HIS3" s="225"/>
      <c r="HIT3" s="225"/>
      <c r="HIU3" s="225"/>
      <c r="HIV3" s="225"/>
      <c r="HIW3" s="225"/>
      <c r="HIX3" s="225"/>
      <c r="HIY3" s="225"/>
      <c r="HIZ3" s="225"/>
      <c r="HJA3" s="225"/>
      <c r="HJB3" s="225"/>
      <c r="HJC3" s="225"/>
      <c r="HJD3" s="225"/>
      <c r="HJE3" s="225"/>
      <c r="HJF3" s="225"/>
      <c r="HJG3" s="225"/>
      <c r="HJH3" s="225"/>
      <c r="HJI3" s="225"/>
      <c r="HJJ3" s="225"/>
      <c r="HJK3" s="225"/>
      <c r="HJL3" s="225"/>
      <c r="HJM3" s="225"/>
      <c r="HJN3" s="225"/>
      <c r="HJO3" s="225"/>
      <c r="HJP3" s="225"/>
      <c r="HJQ3" s="225"/>
      <c r="HJR3" s="225"/>
      <c r="HJS3" s="225"/>
      <c r="HJT3" s="225"/>
      <c r="HJU3" s="225"/>
      <c r="HJV3" s="225"/>
      <c r="HJW3" s="225"/>
      <c r="HJX3" s="225"/>
      <c r="HJY3" s="225"/>
      <c r="HJZ3" s="225"/>
      <c r="HKA3" s="225"/>
      <c r="HKB3" s="225"/>
      <c r="HKC3" s="225"/>
      <c r="HKD3" s="225"/>
      <c r="HKE3" s="225"/>
      <c r="HKF3" s="225"/>
      <c r="HKG3" s="225"/>
      <c r="HKH3" s="225"/>
      <c r="HKI3" s="225"/>
      <c r="HKJ3" s="225"/>
      <c r="HKK3" s="225"/>
      <c r="HKL3" s="225"/>
      <c r="HKM3" s="225"/>
      <c r="HKN3" s="225"/>
      <c r="HKO3" s="225"/>
      <c r="HKP3" s="225"/>
      <c r="HKQ3" s="225"/>
      <c r="HKR3" s="225"/>
      <c r="HKS3" s="225"/>
      <c r="HKT3" s="225"/>
      <c r="HKU3" s="225"/>
      <c r="HKV3" s="225"/>
      <c r="HKW3" s="225"/>
      <c r="HKX3" s="225"/>
      <c r="HKY3" s="225"/>
      <c r="HKZ3" s="225"/>
      <c r="HLA3" s="225"/>
      <c r="HLB3" s="225"/>
      <c r="HLC3" s="225"/>
      <c r="HLD3" s="225"/>
      <c r="HLE3" s="225"/>
      <c r="HLF3" s="225"/>
      <c r="HLG3" s="225"/>
      <c r="HLH3" s="225"/>
      <c r="HLI3" s="225"/>
      <c r="HLJ3" s="225"/>
      <c r="HLK3" s="225"/>
      <c r="HLL3" s="225"/>
      <c r="HLM3" s="225"/>
      <c r="HLN3" s="225"/>
      <c r="HLO3" s="225"/>
      <c r="HLP3" s="225"/>
      <c r="HLQ3" s="225"/>
      <c r="HLR3" s="225"/>
      <c r="HLS3" s="225"/>
      <c r="HLT3" s="225"/>
      <c r="HLU3" s="225"/>
      <c r="HLV3" s="225"/>
      <c r="HLW3" s="225"/>
      <c r="HLX3" s="225"/>
      <c r="HLY3" s="225"/>
      <c r="HLZ3" s="225"/>
      <c r="HMA3" s="225"/>
      <c r="HMB3" s="225"/>
      <c r="HMC3" s="225"/>
      <c r="HMD3" s="225"/>
      <c r="HME3" s="225"/>
      <c r="HMF3" s="225"/>
      <c r="HMG3" s="225"/>
      <c r="HMH3" s="225"/>
      <c r="HMI3" s="225"/>
      <c r="HMJ3" s="225"/>
      <c r="HMK3" s="225"/>
      <c r="HML3" s="225"/>
      <c r="HMM3" s="225"/>
      <c r="HMN3" s="225"/>
      <c r="HMO3" s="225"/>
      <c r="HMP3" s="225"/>
      <c r="HMQ3" s="225"/>
      <c r="HMR3" s="225"/>
      <c r="HMS3" s="225"/>
      <c r="HMT3" s="225"/>
      <c r="HMU3" s="225"/>
      <c r="HMV3" s="225"/>
      <c r="HMW3" s="225"/>
      <c r="HMX3" s="225"/>
      <c r="HMY3" s="225"/>
      <c r="HMZ3" s="225"/>
      <c r="HNA3" s="225"/>
      <c r="HNB3" s="225"/>
      <c r="HNC3" s="225"/>
      <c r="HND3" s="225"/>
      <c r="HNE3" s="225"/>
      <c r="HNF3" s="225"/>
      <c r="HNG3" s="225"/>
      <c r="HNH3" s="225"/>
      <c r="HNI3" s="225"/>
      <c r="HNJ3" s="225"/>
      <c r="HNK3" s="225"/>
      <c r="HNL3" s="225"/>
      <c r="HNM3" s="225"/>
      <c r="HNN3" s="225"/>
      <c r="HNO3" s="225"/>
      <c r="HNP3" s="225"/>
      <c r="HNQ3" s="225"/>
      <c r="HNR3" s="225"/>
      <c r="HNS3" s="225"/>
      <c r="HNT3" s="225"/>
      <c r="HNU3" s="225"/>
      <c r="HNV3" s="225"/>
      <c r="HNW3" s="225"/>
      <c r="HNX3" s="225"/>
      <c r="HNY3" s="225"/>
      <c r="HNZ3" s="225"/>
      <c r="HOA3" s="225"/>
      <c r="HOB3" s="225"/>
      <c r="HOC3" s="225"/>
      <c r="HOD3" s="225"/>
      <c r="HOE3" s="225"/>
      <c r="HOF3" s="225"/>
      <c r="HOG3" s="225"/>
      <c r="HOH3" s="225"/>
      <c r="HOI3" s="225"/>
      <c r="HOJ3" s="225"/>
      <c r="HOK3" s="225"/>
      <c r="HOL3" s="225"/>
      <c r="HOM3" s="225"/>
      <c r="HON3" s="225"/>
      <c r="HOO3" s="225"/>
      <c r="HOP3" s="225"/>
      <c r="HOQ3" s="225"/>
      <c r="HOR3" s="225"/>
      <c r="HOS3" s="225"/>
      <c r="HOT3" s="225"/>
      <c r="HOU3" s="225"/>
      <c r="HOV3" s="225"/>
      <c r="HOW3" s="225"/>
      <c r="HOX3" s="225"/>
      <c r="HOY3" s="225"/>
      <c r="HOZ3" s="225"/>
      <c r="HPA3" s="225"/>
      <c r="HPB3" s="225"/>
      <c r="HPC3" s="225"/>
      <c r="HPD3" s="225"/>
      <c r="HPE3" s="225"/>
      <c r="HPF3" s="225"/>
      <c r="HPG3" s="225"/>
      <c r="HPH3" s="225"/>
      <c r="HPI3" s="225"/>
      <c r="HPJ3" s="225"/>
      <c r="HPK3" s="225"/>
      <c r="HPL3" s="225"/>
      <c r="HPM3" s="225"/>
      <c r="HPN3" s="225"/>
      <c r="HPO3" s="225"/>
      <c r="HPP3" s="225"/>
      <c r="HPQ3" s="225"/>
      <c r="HPR3" s="225"/>
      <c r="HPS3" s="225"/>
      <c r="HPT3" s="225"/>
      <c r="HPU3" s="225"/>
      <c r="HPV3" s="225"/>
      <c r="HPW3" s="225"/>
      <c r="HPX3" s="225"/>
      <c r="HPY3" s="225"/>
      <c r="HPZ3" s="225"/>
      <c r="HQA3" s="225"/>
      <c r="HQB3" s="225"/>
      <c r="HQC3" s="225"/>
      <c r="HQD3" s="225"/>
      <c r="HQE3" s="225"/>
      <c r="HQF3" s="225"/>
      <c r="HQG3" s="225"/>
      <c r="HQH3" s="225"/>
      <c r="HQI3" s="225"/>
      <c r="HQJ3" s="225"/>
      <c r="HQK3" s="225"/>
      <c r="HQL3" s="225"/>
      <c r="HQM3" s="225"/>
      <c r="HQN3" s="225"/>
      <c r="HQO3" s="225"/>
      <c r="HQP3" s="225"/>
      <c r="HQQ3" s="225"/>
      <c r="HQR3" s="225"/>
      <c r="HQS3" s="225"/>
      <c r="HQT3" s="225"/>
      <c r="HQU3" s="225"/>
      <c r="HQV3" s="225"/>
      <c r="HQW3" s="225"/>
      <c r="HQX3" s="225"/>
      <c r="HQY3" s="225"/>
      <c r="HQZ3" s="225"/>
      <c r="HRA3" s="225"/>
      <c r="HRB3" s="225"/>
      <c r="HRC3" s="225"/>
      <c r="HRD3" s="225"/>
      <c r="HRE3" s="225"/>
      <c r="HRF3" s="225"/>
      <c r="HRG3" s="225"/>
      <c r="HRH3" s="225"/>
      <c r="HRI3" s="225"/>
      <c r="HRJ3" s="225"/>
      <c r="HRK3" s="225"/>
      <c r="HRL3" s="225"/>
      <c r="HRM3" s="225"/>
      <c r="HRN3" s="225"/>
      <c r="HRO3" s="225"/>
      <c r="HRP3" s="225"/>
      <c r="HRQ3" s="225"/>
      <c r="HRR3" s="225"/>
      <c r="HRS3" s="225"/>
      <c r="HRT3" s="225"/>
      <c r="HRU3" s="225"/>
      <c r="HRV3" s="225"/>
      <c r="HRW3" s="225"/>
      <c r="HRX3" s="225"/>
      <c r="HRY3" s="225"/>
      <c r="HRZ3" s="225"/>
      <c r="HSA3" s="225"/>
      <c r="HSB3" s="225"/>
      <c r="HSC3" s="225"/>
      <c r="HSD3" s="225"/>
      <c r="HSE3" s="225"/>
      <c r="HSF3" s="225"/>
      <c r="HSG3" s="225"/>
      <c r="HSH3" s="225"/>
      <c r="HSI3" s="225"/>
      <c r="HSJ3" s="225"/>
      <c r="HSK3" s="225"/>
      <c r="HSL3" s="225"/>
      <c r="HSM3" s="225"/>
      <c r="HSN3" s="225"/>
      <c r="HSO3" s="225"/>
      <c r="HSP3" s="225"/>
      <c r="HSQ3" s="225"/>
      <c r="HSR3" s="225"/>
      <c r="HSS3" s="225"/>
      <c r="HST3" s="225"/>
      <c r="HSU3" s="225"/>
      <c r="HSV3" s="225"/>
      <c r="HSW3" s="225"/>
      <c r="HSX3" s="225"/>
      <c r="HSY3" s="225"/>
      <c r="HSZ3" s="225"/>
      <c r="HTA3" s="225"/>
      <c r="HTB3" s="225"/>
      <c r="HTC3" s="225"/>
      <c r="HTD3" s="225"/>
      <c r="HTE3" s="225"/>
      <c r="HTF3" s="225"/>
      <c r="HTG3" s="225"/>
      <c r="HTH3" s="225"/>
      <c r="HTI3" s="225"/>
      <c r="HTJ3" s="225"/>
      <c r="HTK3" s="225"/>
      <c r="HTL3" s="225"/>
      <c r="HTM3" s="225"/>
      <c r="HTN3" s="225"/>
      <c r="HTO3" s="225"/>
      <c r="HTP3" s="225"/>
      <c r="HTQ3" s="225"/>
      <c r="HTR3" s="225"/>
      <c r="HTS3" s="225"/>
      <c r="HTT3" s="225"/>
      <c r="HTU3" s="225"/>
      <c r="HTV3" s="225"/>
      <c r="HTW3" s="225"/>
      <c r="HTX3" s="225"/>
      <c r="HTY3" s="225"/>
      <c r="HTZ3" s="225"/>
      <c r="HUA3" s="225"/>
      <c r="HUB3" s="225"/>
      <c r="HUC3" s="225"/>
      <c r="HUD3" s="225"/>
      <c r="HUE3" s="225"/>
      <c r="HUF3" s="225"/>
      <c r="HUG3" s="225"/>
      <c r="HUH3" s="225"/>
      <c r="HUI3" s="225"/>
      <c r="HUJ3" s="225"/>
      <c r="HUK3" s="225"/>
      <c r="HUL3" s="225"/>
      <c r="HUM3" s="225"/>
      <c r="HUN3" s="225"/>
      <c r="HUO3" s="225"/>
      <c r="HUP3" s="225"/>
      <c r="HUQ3" s="225"/>
      <c r="HUR3" s="225"/>
      <c r="HUS3" s="225"/>
      <c r="HUT3" s="225"/>
      <c r="HUU3" s="225"/>
      <c r="HUV3" s="225"/>
      <c r="HUW3" s="225"/>
      <c r="HUX3" s="225"/>
      <c r="HUY3" s="225"/>
      <c r="HUZ3" s="225"/>
      <c r="HVA3" s="225"/>
      <c r="HVB3" s="225"/>
      <c r="HVC3" s="225"/>
      <c r="HVD3" s="225"/>
      <c r="HVE3" s="225"/>
      <c r="HVF3" s="225"/>
      <c r="HVG3" s="225"/>
      <c r="HVH3" s="225"/>
      <c r="HVI3" s="225"/>
      <c r="HVJ3" s="225"/>
      <c r="HVK3" s="225"/>
      <c r="HVL3" s="225"/>
      <c r="HVM3" s="225"/>
      <c r="HVN3" s="225"/>
      <c r="HVO3" s="225"/>
      <c r="HVP3" s="225"/>
      <c r="HVQ3" s="225"/>
      <c r="HVR3" s="225"/>
      <c r="HVS3" s="225"/>
      <c r="HVT3" s="225"/>
      <c r="HVU3" s="225"/>
      <c r="HVV3" s="225"/>
      <c r="HVW3" s="225"/>
      <c r="HVX3" s="225"/>
      <c r="HVY3" s="225"/>
      <c r="HVZ3" s="225"/>
      <c r="HWA3" s="225"/>
      <c r="HWB3" s="225"/>
      <c r="HWC3" s="225"/>
      <c r="HWD3" s="225"/>
      <c r="HWE3" s="225"/>
      <c r="HWF3" s="225"/>
      <c r="HWG3" s="225"/>
      <c r="HWH3" s="225"/>
      <c r="HWI3" s="225"/>
      <c r="HWJ3" s="225"/>
      <c r="HWK3" s="225"/>
      <c r="HWL3" s="225"/>
      <c r="HWM3" s="225"/>
      <c r="HWN3" s="225"/>
      <c r="HWO3" s="225"/>
      <c r="HWP3" s="225"/>
      <c r="HWQ3" s="225"/>
      <c r="HWR3" s="225"/>
      <c r="HWS3" s="225"/>
      <c r="HWT3" s="225"/>
      <c r="HWU3" s="225"/>
      <c r="HWV3" s="225"/>
      <c r="HWW3" s="225"/>
      <c r="HWX3" s="225"/>
      <c r="HWY3" s="225"/>
      <c r="HWZ3" s="225"/>
      <c r="HXA3" s="225"/>
      <c r="HXB3" s="225"/>
      <c r="HXC3" s="225"/>
      <c r="HXD3" s="225"/>
      <c r="HXE3" s="225"/>
      <c r="HXF3" s="225"/>
      <c r="HXG3" s="225"/>
      <c r="HXH3" s="225"/>
      <c r="HXI3" s="225"/>
      <c r="HXJ3" s="225"/>
      <c r="HXK3" s="225"/>
      <c r="HXL3" s="225"/>
      <c r="HXM3" s="225"/>
      <c r="HXN3" s="225"/>
      <c r="HXO3" s="225"/>
      <c r="HXP3" s="225"/>
      <c r="HXQ3" s="225"/>
      <c r="HXR3" s="225"/>
      <c r="HXS3" s="225"/>
      <c r="HXT3" s="225"/>
      <c r="HXU3" s="225"/>
      <c r="HXV3" s="225"/>
      <c r="HXW3" s="225"/>
      <c r="HXX3" s="225"/>
      <c r="HXY3" s="225"/>
      <c r="HXZ3" s="225"/>
      <c r="HYA3" s="225"/>
      <c r="HYB3" s="225"/>
      <c r="HYC3" s="225"/>
      <c r="HYD3" s="225"/>
      <c r="HYE3" s="225"/>
      <c r="HYF3" s="225"/>
      <c r="HYG3" s="225"/>
      <c r="HYH3" s="225"/>
      <c r="HYI3" s="225"/>
      <c r="HYJ3" s="225"/>
      <c r="HYK3" s="225"/>
      <c r="HYL3" s="225"/>
      <c r="HYM3" s="225"/>
      <c r="HYN3" s="225"/>
      <c r="HYO3" s="225"/>
      <c r="HYP3" s="225"/>
      <c r="HYQ3" s="225"/>
      <c r="HYR3" s="225"/>
      <c r="HYS3" s="225"/>
      <c r="HYT3" s="225"/>
      <c r="HYU3" s="225"/>
      <c r="HYV3" s="225"/>
      <c r="HYW3" s="225"/>
      <c r="HYX3" s="225"/>
      <c r="HYY3" s="225"/>
      <c r="HYZ3" s="225"/>
      <c r="HZA3" s="225"/>
      <c r="HZB3" s="225"/>
      <c r="HZC3" s="225"/>
      <c r="HZD3" s="225"/>
      <c r="HZE3" s="225"/>
      <c r="HZF3" s="225"/>
      <c r="HZG3" s="225"/>
      <c r="HZH3" s="225"/>
      <c r="HZI3" s="225"/>
      <c r="HZJ3" s="225"/>
      <c r="HZK3" s="225"/>
      <c r="HZL3" s="225"/>
      <c r="HZM3" s="225"/>
      <c r="HZN3" s="225"/>
      <c r="HZO3" s="225"/>
      <c r="HZP3" s="225"/>
      <c r="HZQ3" s="225"/>
      <c r="HZR3" s="225"/>
      <c r="HZS3" s="225"/>
      <c r="HZT3" s="225"/>
      <c r="HZU3" s="225"/>
      <c r="HZV3" s="225"/>
      <c r="HZW3" s="225"/>
      <c r="HZX3" s="225"/>
      <c r="HZY3" s="225"/>
      <c r="HZZ3" s="225"/>
      <c r="IAA3" s="225"/>
      <c r="IAB3" s="225"/>
      <c r="IAC3" s="225"/>
      <c r="IAD3" s="225"/>
      <c r="IAE3" s="225"/>
      <c r="IAF3" s="225"/>
      <c r="IAG3" s="225"/>
      <c r="IAH3" s="225"/>
      <c r="IAI3" s="225"/>
      <c r="IAJ3" s="225"/>
      <c r="IAK3" s="225"/>
      <c r="IAL3" s="225"/>
      <c r="IAM3" s="225"/>
      <c r="IAN3" s="225"/>
      <c r="IAO3" s="225"/>
      <c r="IAP3" s="225"/>
      <c r="IAQ3" s="225"/>
      <c r="IAR3" s="225"/>
      <c r="IAS3" s="225"/>
      <c r="IAT3" s="225"/>
      <c r="IAU3" s="225"/>
      <c r="IAV3" s="225"/>
      <c r="IAW3" s="225"/>
      <c r="IAX3" s="225"/>
      <c r="IAY3" s="225"/>
      <c r="IAZ3" s="225"/>
      <c r="IBA3" s="225"/>
      <c r="IBB3" s="225"/>
      <c r="IBC3" s="225"/>
      <c r="IBD3" s="225"/>
      <c r="IBE3" s="225"/>
      <c r="IBF3" s="225"/>
      <c r="IBG3" s="225"/>
      <c r="IBH3" s="225"/>
      <c r="IBI3" s="225"/>
      <c r="IBJ3" s="225"/>
      <c r="IBK3" s="225"/>
      <c r="IBL3" s="225"/>
      <c r="IBM3" s="225"/>
      <c r="IBN3" s="225"/>
      <c r="IBO3" s="225"/>
      <c r="IBP3" s="225"/>
      <c r="IBQ3" s="225"/>
      <c r="IBR3" s="225"/>
      <c r="IBS3" s="225"/>
      <c r="IBT3" s="225"/>
      <c r="IBU3" s="225"/>
      <c r="IBV3" s="225"/>
      <c r="IBW3" s="225"/>
      <c r="IBX3" s="225"/>
      <c r="IBY3" s="225"/>
      <c r="IBZ3" s="225"/>
      <c r="ICA3" s="225"/>
      <c r="ICB3" s="225"/>
      <c r="ICC3" s="225"/>
      <c r="ICD3" s="225"/>
      <c r="ICE3" s="225"/>
      <c r="ICF3" s="225"/>
      <c r="ICG3" s="225"/>
      <c r="ICH3" s="225"/>
      <c r="ICI3" s="225"/>
      <c r="ICJ3" s="225"/>
      <c r="ICK3" s="225"/>
      <c r="ICL3" s="225"/>
      <c r="ICM3" s="225"/>
      <c r="ICN3" s="225"/>
      <c r="ICO3" s="225"/>
      <c r="ICP3" s="225"/>
      <c r="ICQ3" s="225"/>
      <c r="ICR3" s="225"/>
      <c r="ICS3" s="225"/>
      <c r="ICT3" s="225"/>
      <c r="ICU3" s="225"/>
      <c r="ICV3" s="225"/>
      <c r="ICW3" s="225"/>
      <c r="ICX3" s="225"/>
      <c r="ICY3" s="225"/>
      <c r="ICZ3" s="225"/>
      <c r="IDA3" s="225"/>
      <c r="IDB3" s="225"/>
      <c r="IDC3" s="225"/>
      <c r="IDD3" s="225"/>
      <c r="IDE3" s="225"/>
      <c r="IDF3" s="225"/>
      <c r="IDG3" s="225"/>
      <c r="IDH3" s="225"/>
      <c r="IDI3" s="225"/>
      <c r="IDJ3" s="225"/>
      <c r="IDK3" s="225"/>
      <c r="IDL3" s="225"/>
      <c r="IDM3" s="225"/>
      <c r="IDN3" s="225"/>
      <c r="IDO3" s="225"/>
      <c r="IDP3" s="225"/>
      <c r="IDQ3" s="225"/>
      <c r="IDR3" s="225"/>
      <c r="IDS3" s="225"/>
      <c r="IDT3" s="225"/>
      <c r="IDU3" s="225"/>
      <c r="IDV3" s="225"/>
      <c r="IDW3" s="225"/>
      <c r="IDX3" s="225"/>
      <c r="IDY3" s="225"/>
      <c r="IDZ3" s="225"/>
      <c r="IEA3" s="225"/>
      <c r="IEB3" s="225"/>
      <c r="IEC3" s="225"/>
      <c r="IED3" s="225"/>
      <c r="IEE3" s="225"/>
      <c r="IEF3" s="225"/>
      <c r="IEG3" s="225"/>
      <c r="IEH3" s="225"/>
      <c r="IEI3" s="225"/>
      <c r="IEJ3" s="225"/>
      <c r="IEK3" s="225"/>
      <c r="IEL3" s="225"/>
      <c r="IEM3" s="225"/>
      <c r="IEN3" s="225"/>
      <c r="IEO3" s="225"/>
      <c r="IEP3" s="225"/>
      <c r="IEQ3" s="225"/>
      <c r="IER3" s="225"/>
      <c r="IES3" s="225"/>
      <c r="IET3" s="225"/>
      <c r="IEU3" s="225"/>
      <c r="IEV3" s="225"/>
      <c r="IEW3" s="225"/>
      <c r="IEX3" s="225"/>
      <c r="IEY3" s="225"/>
      <c r="IEZ3" s="225"/>
      <c r="IFA3" s="225"/>
      <c r="IFB3" s="225"/>
      <c r="IFC3" s="225"/>
      <c r="IFD3" s="225"/>
      <c r="IFE3" s="225"/>
      <c r="IFF3" s="225"/>
      <c r="IFG3" s="225"/>
      <c r="IFH3" s="225"/>
      <c r="IFI3" s="225"/>
      <c r="IFJ3" s="225"/>
      <c r="IFK3" s="225"/>
      <c r="IFL3" s="225"/>
      <c r="IFM3" s="225"/>
      <c r="IFN3" s="225"/>
      <c r="IFO3" s="225"/>
      <c r="IFP3" s="225"/>
      <c r="IFQ3" s="225"/>
      <c r="IFR3" s="225"/>
      <c r="IFS3" s="225"/>
      <c r="IFT3" s="225"/>
      <c r="IFU3" s="225"/>
      <c r="IFV3" s="225"/>
      <c r="IFW3" s="225"/>
      <c r="IFX3" s="225"/>
      <c r="IFY3" s="225"/>
      <c r="IFZ3" s="225"/>
      <c r="IGA3" s="225"/>
      <c r="IGB3" s="225"/>
      <c r="IGC3" s="225"/>
      <c r="IGD3" s="225"/>
      <c r="IGE3" s="225"/>
      <c r="IGF3" s="225"/>
      <c r="IGG3" s="225"/>
      <c r="IGH3" s="225"/>
      <c r="IGI3" s="225"/>
      <c r="IGJ3" s="225"/>
      <c r="IGK3" s="225"/>
      <c r="IGL3" s="225"/>
      <c r="IGM3" s="225"/>
      <c r="IGN3" s="225"/>
      <c r="IGO3" s="225"/>
      <c r="IGP3" s="225"/>
      <c r="IGQ3" s="225"/>
      <c r="IGR3" s="225"/>
      <c r="IGS3" s="225"/>
      <c r="IGT3" s="225"/>
      <c r="IGU3" s="225"/>
      <c r="IGV3" s="225"/>
      <c r="IGW3" s="225"/>
      <c r="IGX3" s="225"/>
      <c r="IGY3" s="225"/>
      <c r="IGZ3" s="225"/>
      <c r="IHA3" s="225"/>
      <c r="IHB3" s="225"/>
      <c r="IHC3" s="225"/>
      <c r="IHD3" s="225"/>
      <c r="IHE3" s="225"/>
      <c r="IHF3" s="225"/>
      <c r="IHG3" s="225"/>
      <c r="IHH3" s="225"/>
      <c r="IHI3" s="225"/>
      <c r="IHJ3" s="225"/>
      <c r="IHK3" s="225"/>
      <c r="IHL3" s="225"/>
      <c r="IHM3" s="225"/>
      <c r="IHN3" s="225"/>
      <c r="IHO3" s="225"/>
      <c r="IHP3" s="225"/>
      <c r="IHQ3" s="225"/>
      <c r="IHR3" s="225"/>
      <c r="IHS3" s="225"/>
      <c r="IHT3" s="225"/>
      <c r="IHU3" s="225"/>
      <c r="IHV3" s="225"/>
      <c r="IHW3" s="225"/>
      <c r="IHX3" s="225"/>
      <c r="IHY3" s="225"/>
      <c r="IHZ3" s="225"/>
      <c r="IIA3" s="225"/>
      <c r="IIB3" s="225"/>
      <c r="IIC3" s="225"/>
      <c r="IID3" s="225"/>
      <c r="IIE3" s="225"/>
      <c r="IIF3" s="225"/>
      <c r="IIG3" s="225"/>
      <c r="IIH3" s="225"/>
      <c r="III3" s="225"/>
      <c r="IIJ3" s="225"/>
      <c r="IIK3" s="225"/>
      <c r="IIL3" s="225"/>
      <c r="IIM3" s="225"/>
      <c r="IIN3" s="225"/>
      <c r="IIO3" s="225"/>
      <c r="IIP3" s="225"/>
      <c r="IIQ3" s="225"/>
      <c r="IIR3" s="225"/>
      <c r="IIS3" s="225"/>
      <c r="IIT3" s="225"/>
      <c r="IIU3" s="225"/>
      <c r="IIV3" s="225"/>
      <c r="IIW3" s="225"/>
      <c r="IIX3" s="225"/>
      <c r="IIY3" s="225"/>
      <c r="IIZ3" s="225"/>
      <c r="IJA3" s="225"/>
      <c r="IJB3" s="225"/>
      <c r="IJC3" s="225"/>
      <c r="IJD3" s="225"/>
      <c r="IJE3" s="225"/>
      <c r="IJF3" s="225"/>
      <c r="IJG3" s="225"/>
      <c r="IJH3" s="225"/>
      <c r="IJI3" s="225"/>
      <c r="IJJ3" s="225"/>
      <c r="IJK3" s="225"/>
      <c r="IJL3" s="225"/>
      <c r="IJM3" s="225"/>
      <c r="IJN3" s="225"/>
      <c r="IJO3" s="225"/>
      <c r="IJP3" s="225"/>
      <c r="IJQ3" s="225"/>
      <c r="IJR3" s="225"/>
      <c r="IJS3" s="225"/>
      <c r="IJT3" s="225"/>
      <c r="IJU3" s="225"/>
      <c r="IJV3" s="225"/>
      <c r="IJW3" s="225"/>
      <c r="IJX3" s="225"/>
      <c r="IJY3" s="225"/>
      <c r="IJZ3" s="225"/>
      <c r="IKA3" s="225"/>
      <c r="IKB3" s="225"/>
      <c r="IKC3" s="225"/>
      <c r="IKD3" s="225"/>
      <c r="IKE3" s="225"/>
      <c r="IKF3" s="225"/>
      <c r="IKG3" s="225"/>
      <c r="IKH3" s="225"/>
      <c r="IKI3" s="225"/>
      <c r="IKJ3" s="225"/>
      <c r="IKK3" s="225"/>
      <c r="IKL3" s="225"/>
      <c r="IKM3" s="225"/>
      <c r="IKN3" s="225"/>
      <c r="IKO3" s="225"/>
      <c r="IKP3" s="225"/>
      <c r="IKQ3" s="225"/>
      <c r="IKR3" s="225"/>
      <c r="IKS3" s="225"/>
      <c r="IKT3" s="225"/>
      <c r="IKU3" s="225"/>
      <c r="IKV3" s="225"/>
      <c r="IKW3" s="225"/>
      <c r="IKX3" s="225"/>
      <c r="IKY3" s="225"/>
      <c r="IKZ3" s="225"/>
      <c r="ILA3" s="225"/>
      <c r="ILB3" s="225"/>
      <c r="ILC3" s="225"/>
      <c r="ILD3" s="225"/>
      <c r="ILE3" s="225"/>
      <c r="ILF3" s="225"/>
      <c r="ILG3" s="225"/>
      <c r="ILH3" s="225"/>
      <c r="ILI3" s="225"/>
      <c r="ILJ3" s="225"/>
      <c r="ILK3" s="225"/>
      <c r="ILL3" s="225"/>
      <c r="ILM3" s="225"/>
      <c r="ILN3" s="225"/>
      <c r="ILO3" s="225"/>
      <c r="ILP3" s="225"/>
      <c r="ILQ3" s="225"/>
      <c r="ILR3" s="225"/>
      <c r="ILS3" s="225"/>
      <c r="ILT3" s="225"/>
      <c r="ILU3" s="225"/>
      <c r="ILV3" s="225"/>
      <c r="ILW3" s="225"/>
      <c r="ILX3" s="225"/>
      <c r="ILY3" s="225"/>
      <c r="ILZ3" s="225"/>
      <c r="IMA3" s="225"/>
      <c r="IMB3" s="225"/>
      <c r="IMC3" s="225"/>
      <c r="IMD3" s="225"/>
      <c r="IME3" s="225"/>
      <c r="IMF3" s="225"/>
      <c r="IMG3" s="225"/>
      <c r="IMH3" s="225"/>
      <c r="IMI3" s="225"/>
      <c r="IMJ3" s="225"/>
      <c r="IMK3" s="225"/>
      <c r="IML3" s="225"/>
      <c r="IMM3" s="225"/>
      <c r="IMN3" s="225"/>
      <c r="IMO3" s="225"/>
      <c r="IMP3" s="225"/>
      <c r="IMQ3" s="225"/>
      <c r="IMR3" s="225"/>
      <c r="IMS3" s="225"/>
      <c r="IMT3" s="225"/>
      <c r="IMU3" s="225"/>
      <c r="IMV3" s="225"/>
      <c r="IMW3" s="225"/>
      <c r="IMX3" s="225"/>
      <c r="IMY3" s="225"/>
      <c r="IMZ3" s="225"/>
      <c r="INA3" s="225"/>
      <c r="INB3" s="225"/>
      <c r="INC3" s="225"/>
      <c r="IND3" s="225"/>
      <c r="INE3" s="225"/>
      <c r="INF3" s="225"/>
      <c r="ING3" s="225"/>
      <c r="INH3" s="225"/>
      <c r="INI3" s="225"/>
      <c r="INJ3" s="225"/>
      <c r="INK3" s="225"/>
      <c r="INL3" s="225"/>
      <c r="INM3" s="225"/>
      <c r="INN3" s="225"/>
      <c r="INO3" s="225"/>
      <c r="INP3" s="225"/>
      <c r="INQ3" s="225"/>
      <c r="INR3" s="225"/>
      <c r="INS3" s="225"/>
      <c r="INT3" s="225"/>
      <c r="INU3" s="225"/>
      <c r="INV3" s="225"/>
      <c r="INW3" s="225"/>
      <c r="INX3" s="225"/>
      <c r="INY3" s="225"/>
      <c r="INZ3" s="225"/>
      <c r="IOA3" s="225"/>
      <c r="IOB3" s="225"/>
      <c r="IOC3" s="225"/>
      <c r="IOD3" s="225"/>
      <c r="IOE3" s="225"/>
      <c r="IOF3" s="225"/>
      <c r="IOG3" s="225"/>
      <c r="IOH3" s="225"/>
      <c r="IOI3" s="225"/>
      <c r="IOJ3" s="225"/>
      <c r="IOK3" s="225"/>
      <c r="IOL3" s="225"/>
      <c r="IOM3" s="225"/>
      <c r="ION3" s="225"/>
      <c r="IOO3" s="225"/>
      <c r="IOP3" s="225"/>
      <c r="IOQ3" s="225"/>
      <c r="IOR3" s="225"/>
      <c r="IOS3" s="225"/>
      <c r="IOT3" s="225"/>
      <c r="IOU3" s="225"/>
      <c r="IOV3" s="225"/>
      <c r="IOW3" s="225"/>
      <c r="IOX3" s="225"/>
      <c r="IOY3" s="225"/>
      <c r="IOZ3" s="225"/>
      <c r="IPA3" s="225"/>
      <c r="IPB3" s="225"/>
      <c r="IPC3" s="225"/>
      <c r="IPD3" s="225"/>
      <c r="IPE3" s="225"/>
      <c r="IPF3" s="225"/>
      <c r="IPG3" s="225"/>
      <c r="IPH3" s="225"/>
      <c r="IPI3" s="225"/>
      <c r="IPJ3" s="225"/>
      <c r="IPK3" s="225"/>
      <c r="IPL3" s="225"/>
      <c r="IPM3" s="225"/>
      <c r="IPN3" s="225"/>
      <c r="IPO3" s="225"/>
      <c r="IPP3" s="225"/>
      <c r="IPQ3" s="225"/>
      <c r="IPR3" s="225"/>
      <c r="IPS3" s="225"/>
      <c r="IPT3" s="225"/>
      <c r="IPU3" s="225"/>
      <c r="IPV3" s="225"/>
      <c r="IPW3" s="225"/>
      <c r="IPX3" s="225"/>
      <c r="IPY3" s="225"/>
      <c r="IPZ3" s="225"/>
      <c r="IQA3" s="225"/>
      <c r="IQB3" s="225"/>
      <c r="IQC3" s="225"/>
      <c r="IQD3" s="225"/>
      <c r="IQE3" s="225"/>
      <c r="IQF3" s="225"/>
      <c r="IQG3" s="225"/>
      <c r="IQH3" s="225"/>
      <c r="IQI3" s="225"/>
      <c r="IQJ3" s="225"/>
      <c r="IQK3" s="225"/>
      <c r="IQL3" s="225"/>
      <c r="IQM3" s="225"/>
      <c r="IQN3" s="225"/>
      <c r="IQO3" s="225"/>
      <c r="IQP3" s="225"/>
      <c r="IQQ3" s="225"/>
      <c r="IQR3" s="225"/>
      <c r="IQS3" s="225"/>
      <c r="IQT3" s="225"/>
      <c r="IQU3" s="225"/>
      <c r="IQV3" s="225"/>
      <c r="IQW3" s="225"/>
      <c r="IQX3" s="225"/>
      <c r="IQY3" s="225"/>
      <c r="IQZ3" s="225"/>
      <c r="IRA3" s="225"/>
      <c r="IRB3" s="225"/>
      <c r="IRC3" s="225"/>
      <c r="IRD3" s="225"/>
      <c r="IRE3" s="225"/>
      <c r="IRF3" s="225"/>
      <c r="IRG3" s="225"/>
      <c r="IRH3" s="225"/>
      <c r="IRI3" s="225"/>
      <c r="IRJ3" s="225"/>
      <c r="IRK3" s="225"/>
      <c r="IRL3" s="225"/>
      <c r="IRM3" s="225"/>
      <c r="IRN3" s="225"/>
      <c r="IRO3" s="225"/>
      <c r="IRP3" s="225"/>
      <c r="IRQ3" s="225"/>
      <c r="IRR3" s="225"/>
      <c r="IRS3" s="225"/>
      <c r="IRT3" s="225"/>
      <c r="IRU3" s="225"/>
      <c r="IRV3" s="225"/>
      <c r="IRW3" s="225"/>
      <c r="IRX3" s="225"/>
      <c r="IRY3" s="225"/>
      <c r="IRZ3" s="225"/>
      <c r="ISA3" s="225"/>
      <c r="ISB3" s="225"/>
      <c r="ISC3" s="225"/>
      <c r="ISD3" s="225"/>
      <c r="ISE3" s="225"/>
      <c r="ISF3" s="225"/>
      <c r="ISG3" s="225"/>
      <c r="ISH3" s="225"/>
      <c r="ISI3" s="225"/>
      <c r="ISJ3" s="225"/>
      <c r="ISK3" s="225"/>
      <c r="ISL3" s="225"/>
      <c r="ISM3" s="225"/>
      <c r="ISN3" s="225"/>
      <c r="ISO3" s="225"/>
      <c r="ISP3" s="225"/>
      <c r="ISQ3" s="225"/>
      <c r="ISR3" s="225"/>
      <c r="ISS3" s="225"/>
      <c r="IST3" s="225"/>
      <c r="ISU3" s="225"/>
      <c r="ISV3" s="225"/>
      <c r="ISW3" s="225"/>
      <c r="ISX3" s="225"/>
      <c r="ISY3" s="225"/>
      <c r="ISZ3" s="225"/>
      <c r="ITA3" s="225"/>
      <c r="ITB3" s="225"/>
      <c r="ITC3" s="225"/>
      <c r="ITD3" s="225"/>
      <c r="ITE3" s="225"/>
      <c r="ITF3" s="225"/>
      <c r="ITG3" s="225"/>
      <c r="ITH3" s="225"/>
      <c r="ITI3" s="225"/>
      <c r="ITJ3" s="225"/>
      <c r="ITK3" s="225"/>
      <c r="ITL3" s="225"/>
      <c r="ITM3" s="225"/>
      <c r="ITN3" s="225"/>
      <c r="ITO3" s="225"/>
      <c r="ITP3" s="225"/>
      <c r="ITQ3" s="225"/>
      <c r="ITR3" s="225"/>
      <c r="ITS3" s="225"/>
      <c r="ITT3" s="225"/>
      <c r="ITU3" s="225"/>
      <c r="ITV3" s="225"/>
      <c r="ITW3" s="225"/>
      <c r="ITX3" s="225"/>
      <c r="ITY3" s="225"/>
      <c r="ITZ3" s="225"/>
      <c r="IUA3" s="225"/>
      <c r="IUB3" s="225"/>
      <c r="IUC3" s="225"/>
      <c r="IUD3" s="225"/>
      <c r="IUE3" s="225"/>
      <c r="IUF3" s="225"/>
      <c r="IUG3" s="225"/>
      <c r="IUH3" s="225"/>
      <c r="IUI3" s="225"/>
      <c r="IUJ3" s="225"/>
      <c r="IUK3" s="225"/>
      <c r="IUL3" s="225"/>
      <c r="IUM3" s="225"/>
      <c r="IUN3" s="225"/>
      <c r="IUO3" s="225"/>
      <c r="IUP3" s="225"/>
      <c r="IUQ3" s="225"/>
      <c r="IUR3" s="225"/>
      <c r="IUS3" s="225"/>
      <c r="IUT3" s="225"/>
      <c r="IUU3" s="225"/>
      <c r="IUV3" s="225"/>
      <c r="IUW3" s="225"/>
      <c r="IUX3" s="225"/>
      <c r="IUY3" s="225"/>
      <c r="IUZ3" s="225"/>
      <c r="IVA3" s="225"/>
      <c r="IVB3" s="225"/>
      <c r="IVC3" s="225"/>
      <c r="IVD3" s="225"/>
      <c r="IVE3" s="225"/>
      <c r="IVF3" s="225"/>
      <c r="IVG3" s="225"/>
      <c r="IVH3" s="225"/>
      <c r="IVI3" s="225"/>
      <c r="IVJ3" s="225"/>
      <c r="IVK3" s="225"/>
      <c r="IVL3" s="225"/>
      <c r="IVM3" s="225"/>
      <c r="IVN3" s="225"/>
      <c r="IVO3" s="225"/>
      <c r="IVP3" s="225"/>
      <c r="IVQ3" s="225"/>
      <c r="IVR3" s="225"/>
      <c r="IVS3" s="225"/>
      <c r="IVT3" s="225"/>
      <c r="IVU3" s="225"/>
      <c r="IVV3" s="225"/>
      <c r="IVW3" s="225"/>
      <c r="IVX3" s="225"/>
      <c r="IVY3" s="225"/>
      <c r="IVZ3" s="225"/>
      <c r="IWA3" s="225"/>
      <c r="IWB3" s="225"/>
      <c r="IWC3" s="225"/>
      <c r="IWD3" s="225"/>
      <c r="IWE3" s="225"/>
      <c r="IWF3" s="225"/>
      <c r="IWG3" s="225"/>
      <c r="IWH3" s="225"/>
      <c r="IWI3" s="225"/>
      <c r="IWJ3" s="225"/>
      <c r="IWK3" s="225"/>
      <c r="IWL3" s="225"/>
      <c r="IWM3" s="225"/>
      <c r="IWN3" s="225"/>
      <c r="IWO3" s="225"/>
      <c r="IWP3" s="225"/>
      <c r="IWQ3" s="225"/>
      <c r="IWR3" s="225"/>
      <c r="IWS3" s="225"/>
      <c r="IWT3" s="225"/>
      <c r="IWU3" s="225"/>
      <c r="IWV3" s="225"/>
      <c r="IWW3" s="225"/>
      <c r="IWX3" s="225"/>
      <c r="IWY3" s="225"/>
      <c r="IWZ3" s="225"/>
      <c r="IXA3" s="225"/>
      <c r="IXB3" s="225"/>
      <c r="IXC3" s="225"/>
      <c r="IXD3" s="225"/>
      <c r="IXE3" s="225"/>
      <c r="IXF3" s="225"/>
      <c r="IXG3" s="225"/>
      <c r="IXH3" s="225"/>
      <c r="IXI3" s="225"/>
      <c r="IXJ3" s="225"/>
      <c r="IXK3" s="225"/>
      <c r="IXL3" s="225"/>
      <c r="IXM3" s="225"/>
      <c r="IXN3" s="225"/>
      <c r="IXO3" s="225"/>
      <c r="IXP3" s="225"/>
      <c r="IXQ3" s="225"/>
      <c r="IXR3" s="225"/>
      <c r="IXS3" s="225"/>
      <c r="IXT3" s="225"/>
      <c r="IXU3" s="225"/>
      <c r="IXV3" s="225"/>
      <c r="IXW3" s="225"/>
      <c r="IXX3" s="225"/>
      <c r="IXY3" s="225"/>
      <c r="IXZ3" s="225"/>
      <c r="IYA3" s="225"/>
      <c r="IYB3" s="225"/>
      <c r="IYC3" s="225"/>
      <c r="IYD3" s="225"/>
      <c r="IYE3" s="225"/>
      <c r="IYF3" s="225"/>
      <c r="IYG3" s="225"/>
      <c r="IYH3" s="225"/>
      <c r="IYI3" s="225"/>
      <c r="IYJ3" s="225"/>
      <c r="IYK3" s="225"/>
      <c r="IYL3" s="225"/>
      <c r="IYM3" s="225"/>
      <c r="IYN3" s="225"/>
      <c r="IYO3" s="225"/>
      <c r="IYP3" s="225"/>
      <c r="IYQ3" s="225"/>
      <c r="IYR3" s="225"/>
      <c r="IYS3" s="225"/>
      <c r="IYT3" s="225"/>
      <c r="IYU3" s="225"/>
      <c r="IYV3" s="225"/>
      <c r="IYW3" s="225"/>
      <c r="IYX3" s="225"/>
      <c r="IYY3" s="225"/>
      <c r="IYZ3" s="225"/>
      <c r="IZA3" s="225"/>
      <c r="IZB3" s="225"/>
      <c r="IZC3" s="225"/>
      <c r="IZD3" s="225"/>
      <c r="IZE3" s="225"/>
      <c r="IZF3" s="225"/>
      <c r="IZG3" s="225"/>
      <c r="IZH3" s="225"/>
      <c r="IZI3" s="225"/>
      <c r="IZJ3" s="225"/>
      <c r="IZK3" s="225"/>
      <c r="IZL3" s="225"/>
      <c r="IZM3" s="225"/>
      <c r="IZN3" s="225"/>
      <c r="IZO3" s="225"/>
      <c r="IZP3" s="225"/>
      <c r="IZQ3" s="225"/>
      <c r="IZR3" s="225"/>
      <c r="IZS3" s="225"/>
      <c r="IZT3" s="225"/>
      <c r="IZU3" s="225"/>
      <c r="IZV3" s="225"/>
      <c r="IZW3" s="225"/>
      <c r="IZX3" s="225"/>
      <c r="IZY3" s="225"/>
      <c r="IZZ3" s="225"/>
      <c r="JAA3" s="225"/>
      <c r="JAB3" s="225"/>
      <c r="JAC3" s="225"/>
      <c r="JAD3" s="225"/>
      <c r="JAE3" s="225"/>
      <c r="JAF3" s="225"/>
      <c r="JAG3" s="225"/>
      <c r="JAH3" s="225"/>
      <c r="JAI3" s="225"/>
      <c r="JAJ3" s="225"/>
      <c r="JAK3" s="225"/>
      <c r="JAL3" s="225"/>
      <c r="JAM3" s="225"/>
      <c r="JAN3" s="225"/>
      <c r="JAO3" s="225"/>
      <c r="JAP3" s="225"/>
      <c r="JAQ3" s="225"/>
      <c r="JAR3" s="225"/>
      <c r="JAS3" s="225"/>
      <c r="JAT3" s="225"/>
      <c r="JAU3" s="225"/>
      <c r="JAV3" s="225"/>
      <c r="JAW3" s="225"/>
      <c r="JAX3" s="225"/>
      <c r="JAY3" s="225"/>
      <c r="JAZ3" s="225"/>
      <c r="JBA3" s="225"/>
      <c r="JBB3" s="225"/>
      <c r="JBC3" s="225"/>
      <c r="JBD3" s="225"/>
      <c r="JBE3" s="225"/>
      <c r="JBF3" s="225"/>
      <c r="JBG3" s="225"/>
      <c r="JBH3" s="225"/>
      <c r="JBI3" s="225"/>
      <c r="JBJ3" s="225"/>
      <c r="JBK3" s="225"/>
      <c r="JBL3" s="225"/>
      <c r="JBM3" s="225"/>
      <c r="JBN3" s="225"/>
      <c r="JBO3" s="225"/>
      <c r="JBP3" s="225"/>
      <c r="JBQ3" s="225"/>
      <c r="JBR3" s="225"/>
      <c r="JBS3" s="225"/>
      <c r="JBT3" s="225"/>
      <c r="JBU3" s="225"/>
      <c r="JBV3" s="225"/>
      <c r="JBW3" s="225"/>
      <c r="JBX3" s="225"/>
      <c r="JBY3" s="225"/>
      <c r="JBZ3" s="225"/>
      <c r="JCA3" s="225"/>
      <c r="JCB3" s="225"/>
      <c r="JCC3" s="225"/>
      <c r="JCD3" s="225"/>
      <c r="JCE3" s="225"/>
      <c r="JCF3" s="225"/>
      <c r="JCG3" s="225"/>
      <c r="JCH3" s="225"/>
      <c r="JCI3" s="225"/>
      <c r="JCJ3" s="225"/>
      <c r="JCK3" s="225"/>
      <c r="JCL3" s="225"/>
      <c r="JCM3" s="225"/>
      <c r="JCN3" s="225"/>
      <c r="JCO3" s="225"/>
      <c r="JCP3" s="225"/>
      <c r="JCQ3" s="225"/>
      <c r="JCR3" s="225"/>
      <c r="JCS3" s="225"/>
      <c r="JCT3" s="225"/>
      <c r="JCU3" s="225"/>
      <c r="JCV3" s="225"/>
      <c r="JCW3" s="225"/>
      <c r="JCX3" s="225"/>
      <c r="JCY3" s="225"/>
      <c r="JCZ3" s="225"/>
      <c r="JDA3" s="225"/>
      <c r="JDB3" s="225"/>
      <c r="JDC3" s="225"/>
      <c r="JDD3" s="225"/>
      <c r="JDE3" s="225"/>
      <c r="JDF3" s="225"/>
      <c r="JDG3" s="225"/>
      <c r="JDH3" s="225"/>
      <c r="JDI3" s="225"/>
      <c r="JDJ3" s="225"/>
      <c r="JDK3" s="225"/>
      <c r="JDL3" s="225"/>
      <c r="JDM3" s="225"/>
      <c r="JDN3" s="225"/>
      <c r="JDO3" s="225"/>
      <c r="JDP3" s="225"/>
      <c r="JDQ3" s="225"/>
      <c r="JDR3" s="225"/>
      <c r="JDS3" s="225"/>
      <c r="JDT3" s="225"/>
      <c r="JDU3" s="225"/>
      <c r="JDV3" s="225"/>
      <c r="JDW3" s="225"/>
      <c r="JDX3" s="225"/>
      <c r="JDY3" s="225"/>
      <c r="JDZ3" s="225"/>
      <c r="JEA3" s="225"/>
      <c r="JEB3" s="225"/>
      <c r="JEC3" s="225"/>
      <c r="JED3" s="225"/>
      <c r="JEE3" s="225"/>
      <c r="JEF3" s="225"/>
      <c r="JEG3" s="225"/>
      <c r="JEH3" s="225"/>
      <c r="JEI3" s="225"/>
      <c r="JEJ3" s="225"/>
      <c r="JEK3" s="225"/>
      <c r="JEL3" s="225"/>
      <c r="JEM3" s="225"/>
      <c r="JEN3" s="225"/>
      <c r="JEO3" s="225"/>
      <c r="JEP3" s="225"/>
      <c r="JEQ3" s="225"/>
      <c r="JER3" s="225"/>
      <c r="JES3" s="225"/>
      <c r="JET3" s="225"/>
      <c r="JEU3" s="225"/>
      <c r="JEV3" s="225"/>
      <c r="JEW3" s="225"/>
      <c r="JEX3" s="225"/>
      <c r="JEY3" s="225"/>
      <c r="JEZ3" s="225"/>
      <c r="JFA3" s="225"/>
      <c r="JFB3" s="225"/>
      <c r="JFC3" s="225"/>
      <c r="JFD3" s="225"/>
      <c r="JFE3" s="225"/>
      <c r="JFF3" s="225"/>
      <c r="JFG3" s="225"/>
      <c r="JFH3" s="225"/>
      <c r="JFI3" s="225"/>
      <c r="JFJ3" s="225"/>
      <c r="JFK3" s="225"/>
      <c r="JFL3" s="225"/>
      <c r="JFM3" s="225"/>
      <c r="JFN3" s="225"/>
      <c r="JFO3" s="225"/>
      <c r="JFP3" s="225"/>
      <c r="JFQ3" s="225"/>
      <c r="JFR3" s="225"/>
      <c r="JFS3" s="225"/>
      <c r="JFT3" s="225"/>
      <c r="JFU3" s="225"/>
      <c r="JFV3" s="225"/>
      <c r="JFW3" s="225"/>
      <c r="JFX3" s="225"/>
      <c r="JFY3" s="225"/>
      <c r="JFZ3" s="225"/>
      <c r="JGA3" s="225"/>
      <c r="JGB3" s="225"/>
      <c r="JGC3" s="225"/>
      <c r="JGD3" s="225"/>
      <c r="JGE3" s="225"/>
      <c r="JGF3" s="225"/>
      <c r="JGG3" s="225"/>
      <c r="JGH3" s="225"/>
      <c r="JGI3" s="225"/>
      <c r="JGJ3" s="225"/>
      <c r="JGK3" s="225"/>
      <c r="JGL3" s="225"/>
      <c r="JGM3" s="225"/>
      <c r="JGN3" s="225"/>
      <c r="JGO3" s="225"/>
      <c r="JGP3" s="225"/>
      <c r="JGQ3" s="225"/>
      <c r="JGR3" s="225"/>
      <c r="JGS3" s="225"/>
      <c r="JGT3" s="225"/>
      <c r="JGU3" s="225"/>
      <c r="JGV3" s="225"/>
      <c r="JGW3" s="225"/>
      <c r="JGX3" s="225"/>
      <c r="JGY3" s="225"/>
      <c r="JGZ3" s="225"/>
      <c r="JHA3" s="225"/>
      <c r="JHB3" s="225"/>
      <c r="JHC3" s="225"/>
      <c r="JHD3" s="225"/>
      <c r="JHE3" s="225"/>
      <c r="JHF3" s="225"/>
      <c r="JHG3" s="225"/>
      <c r="JHH3" s="225"/>
      <c r="JHI3" s="225"/>
      <c r="JHJ3" s="225"/>
      <c r="JHK3" s="225"/>
      <c r="JHL3" s="225"/>
      <c r="JHM3" s="225"/>
      <c r="JHN3" s="225"/>
      <c r="JHO3" s="225"/>
      <c r="JHP3" s="225"/>
      <c r="JHQ3" s="225"/>
      <c r="JHR3" s="225"/>
      <c r="JHS3" s="225"/>
      <c r="JHT3" s="225"/>
      <c r="JHU3" s="225"/>
      <c r="JHV3" s="225"/>
      <c r="JHW3" s="225"/>
      <c r="JHX3" s="225"/>
      <c r="JHY3" s="225"/>
      <c r="JHZ3" s="225"/>
      <c r="JIA3" s="225"/>
      <c r="JIB3" s="225"/>
      <c r="JIC3" s="225"/>
      <c r="JID3" s="225"/>
      <c r="JIE3" s="225"/>
      <c r="JIF3" s="225"/>
      <c r="JIG3" s="225"/>
      <c r="JIH3" s="225"/>
      <c r="JII3" s="225"/>
      <c r="JIJ3" s="225"/>
      <c r="JIK3" s="225"/>
      <c r="JIL3" s="225"/>
      <c r="JIM3" s="225"/>
      <c r="JIN3" s="225"/>
      <c r="JIO3" s="225"/>
      <c r="JIP3" s="225"/>
      <c r="JIQ3" s="225"/>
      <c r="JIR3" s="225"/>
      <c r="JIS3" s="225"/>
      <c r="JIT3" s="225"/>
      <c r="JIU3" s="225"/>
      <c r="JIV3" s="225"/>
      <c r="JIW3" s="225"/>
      <c r="JIX3" s="225"/>
      <c r="JIY3" s="225"/>
      <c r="JIZ3" s="225"/>
      <c r="JJA3" s="225"/>
      <c r="JJB3" s="225"/>
      <c r="JJC3" s="225"/>
      <c r="JJD3" s="225"/>
      <c r="JJE3" s="225"/>
      <c r="JJF3" s="225"/>
      <c r="JJG3" s="225"/>
      <c r="JJH3" s="225"/>
      <c r="JJI3" s="225"/>
      <c r="JJJ3" s="225"/>
      <c r="JJK3" s="225"/>
      <c r="JJL3" s="225"/>
      <c r="JJM3" s="225"/>
      <c r="JJN3" s="225"/>
      <c r="JJO3" s="225"/>
      <c r="JJP3" s="225"/>
      <c r="JJQ3" s="225"/>
      <c r="JJR3" s="225"/>
      <c r="JJS3" s="225"/>
      <c r="JJT3" s="225"/>
      <c r="JJU3" s="225"/>
      <c r="JJV3" s="225"/>
      <c r="JJW3" s="225"/>
      <c r="JJX3" s="225"/>
      <c r="JJY3" s="225"/>
      <c r="JJZ3" s="225"/>
      <c r="JKA3" s="225"/>
      <c r="JKB3" s="225"/>
      <c r="JKC3" s="225"/>
      <c r="JKD3" s="225"/>
      <c r="JKE3" s="225"/>
      <c r="JKF3" s="225"/>
      <c r="JKG3" s="225"/>
      <c r="JKH3" s="225"/>
      <c r="JKI3" s="225"/>
      <c r="JKJ3" s="225"/>
      <c r="JKK3" s="225"/>
      <c r="JKL3" s="225"/>
      <c r="JKM3" s="225"/>
      <c r="JKN3" s="225"/>
      <c r="JKO3" s="225"/>
      <c r="JKP3" s="225"/>
      <c r="JKQ3" s="225"/>
      <c r="JKR3" s="225"/>
      <c r="JKS3" s="225"/>
      <c r="JKT3" s="225"/>
      <c r="JKU3" s="225"/>
      <c r="JKV3" s="225"/>
      <c r="JKW3" s="225"/>
      <c r="JKX3" s="225"/>
      <c r="JKY3" s="225"/>
      <c r="JKZ3" s="225"/>
      <c r="JLA3" s="225"/>
      <c r="JLB3" s="225"/>
      <c r="JLC3" s="225"/>
      <c r="JLD3" s="225"/>
      <c r="JLE3" s="225"/>
      <c r="JLF3" s="225"/>
      <c r="JLG3" s="225"/>
      <c r="JLH3" s="225"/>
      <c r="JLI3" s="225"/>
      <c r="JLJ3" s="225"/>
      <c r="JLK3" s="225"/>
      <c r="JLL3" s="225"/>
      <c r="JLM3" s="225"/>
      <c r="JLN3" s="225"/>
      <c r="JLO3" s="225"/>
      <c r="JLP3" s="225"/>
      <c r="JLQ3" s="225"/>
      <c r="JLR3" s="225"/>
      <c r="JLS3" s="225"/>
      <c r="JLT3" s="225"/>
      <c r="JLU3" s="225"/>
      <c r="JLV3" s="225"/>
      <c r="JLW3" s="225"/>
      <c r="JLX3" s="225"/>
      <c r="JLY3" s="225"/>
      <c r="JLZ3" s="225"/>
      <c r="JMA3" s="225"/>
      <c r="JMB3" s="225"/>
      <c r="JMC3" s="225"/>
      <c r="JMD3" s="225"/>
      <c r="JME3" s="225"/>
      <c r="JMF3" s="225"/>
      <c r="JMG3" s="225"/>
      <c r="JMH3" s="225"/>
      <c r="JMI3" s="225"/>
      <c r="JMJ3" s="225"/>
      <c r="JMK3" s="225"/>
      <c r="JML3" s="225"/>
      <c r="JMM3" s="225"/>
      <c r="JMN3" s="225"/>
      <c r="JMO3" s="225"/>
      <c r="JMP3" s="225"/>
      <c r="JMQ3" s="225"/>
      <c r="JMR3" s="225"/>
      <c r="JMS3" s="225"/>
      <c r="JMT3" s="225"/>
      <c r="JMU3" s="225"/>
      <c r="JMV3" s="225"/>
      <c r="JMW3" s="225"/>
      <c r="JMX3" s="225"/>
      <c r="JMY3" s="225"/>
      <c r="JMZ3" s="225"/>
      <c r="JNA3" s="225"/>
      <c r="JNB3" s="225"/>
      <c r="JNC3" s="225"/>
      <c r="JND3" s="225"/>
      <c r="JNE3" s="225"/>
      <c r="JNF3" s="225"/>
      <c r="JNG3" s="225"/>
      <c r="JNH3" s="225"/>
      <c r="JNI3" s="225"/>
      <c r="JNJ3" s="225"/>
      <c r="JNK3" s="225"/>
      <c r="JNL3" s="225"/>
      <c r="JNM3" s="225"/>
      <c r="JNN3" s="225"/>
      <c r="JNO3" s="225"/>
      <c r="JNP3" s="225"/>
      <c r="JNQ3" s="225"/>
      <c r="JNR3" s="225"/>
      <c r="JNS3" s="225"/>
      <c r="JNT3" s="225"/>
      <c r="JNU3" s="225"/>
      <c r="JNV3" s="225"/>
      <c r="JNW3" s="225"/>
      <c r="JNX3" s="225"/>
      <c r="JNY3" s="225"/>
      <c r="JNZ3" s="225"/>
      <c r="JOA3" s="225"/>
      <c r="JOB3" s="225"/>
      <c r="JOC3" s="225"/>
      <c r="JOD3" s="225"/>
      <c r="JOE3" s="225"/>
      <c r="JOF3" s="225"/>
      <c r="JOG3" s="225"/>
      <c r="JOH3" s="225"/>
      <c r="JOI3" s="225"/>
      <c r="JOJ3" s="225"/>
      <c r="JOK3" s="225"/>
      <c r="JOL3" s="225"/>
      <c r="JOM3" s="225"/>
      <c r="JON3" s="225"/>
      <c r="JOO3" s="225"/>
      <c r="JOP3" s="225"/>
      <c r="JOQ3" s="225"/>
      <c r="JOR3" s="225"/>
      <c r="JOS3" s="225"/>
      <c r="JOT3" s="225"/>
      <c r="JOU3" s="225"/>
      <c r="JOV3" s="225"/>
      <c r="JOW3" s="225"/>
      <c r="JOX3" s="225"/>
      <c r="JOY3" s="225"/>
      <c r="JOZ3" s="225"/>
      <c r="JPA3" s="225"/>
      <c r="JPB3" s="225"/>
      <c r="JPC3" s="225"/>
      <c r="JPD3" s="225"/>
      <c r="JPE3" s="225"/>
      <c r="JPF3" s="225"/>
      <c r="JPG3" s="225"/>
      <c r="JPH3" s="225"/>
      <c r="JPI3" s="225"/>
      <c r="JPJ3" s="225"/>
      <c r="JPK3" s="225"/>
      <c r="JPL3" s="225"/>
      <c r="JPM3" s="225"/>
      <c r="JPN3" s="225"/>
      <c r="JPO3" s="225"/>
      <c r="JPP3" s="225"/>
      <c r="JPQ3" s="225"/>
      <c r="JPR3" s="225"/>
      <c r="JPS3" s="225"/>
      <c r="JPT3" s="225"/>
      <c r="JPU3" s="225"/>
      <c r="JPV3" s="225"/>
      <c r="JPW3" s="225"/>
      <c r="JPX3" s="225"/>
      <c r="JPY3" s="225"/>
      <c r="JPZ3" s="225"/>
      <c r="JQA3" s="225"/>
      <c r="JQB3" s="225"/>
      <c r="JQC3" s="225"/>
      <c r="JQD3" s="225"/>
      <c r="JQE3" s="225"/>
      <c r="JQF3" s="225"/>
      <c r="JQG3" s="225"/>
      <c r="JQH3" s="225"/>
      <c r="JQI3" s="225"/>
      <c r="JQJ3" s="225"/>
      <c r="JQK3" s="225"/>
      <c r="JQL3" s="225"/>
      <c r="JQM3" s="225"/>
      <c r="JQN3" s="225"/>
      <c r="JQO3" s="225"/>
      <c r="JQP3" s="225"/>
      <c r="JQQ3" s="225"/>
      <c r="JQR3" s="225"/>
      <c r="JQS3" s="225"/>
      <c r="JQT3" s="225"/>
      <c r="JQU3" s="225"/>
      <c r="JQV3" s="225"/>
      <c r="JQW3" s="225"/>
      <c r="JQX3" s="225"/>
      <c r="JQY3" s="225"/>
      <c r="JQZ3" s="225"/>
      <c r="JRA3" s="225"/>
      <c r="JRB3" s="225"/>
      <c r="JRC3" s="225"/>
      <c r="JRD3" s="225"/>
      <c r="JRE3" s="225"/>
      <c r="JRF3" s="225"/>
      <c r="JRG3" s="225"/>
      <c r="JRH3" s="225"/>
      <c r="JRI3" s="225"/>
      <c r="JRJ3" s="225"/>
      <c r="JRK3" s="225"/>
      <c r="JRL3" s="225"/>
      <c r="JRM3" s="225"/>
      <c r="JRN3" s="225"/>
      <c r="JRO3" s="225"/>
      <c r="JRP3" s="225"/>
      <c r="JRQ3" s="225"/>
      <c r="JRR3" s="225"/>
      <c r="JRS3" s="225"/>
      <c r="JRT3" s="225"/>
      <c r="JRU3" s="225"/>
      <c r="JRV3" s="225"/>
      <c r="JRW3" s="225"/>
      <c r="JRX3" s="225"/>
      <c r="JRY3" s="225"/>
      <c r="JRZ3" s="225"/>
      <c r="JSA3" s="225"/>
      <c r="JSB3" s="225"/>
      <c r="JSC3" s="225"/>
      <c r="JSD3" s="225"/>
      <c r="JSE3" s="225"/>
      <c r="JSF3" s="225"/>
      <c r="JSG3" s="225"/>
      <c r="JSH3" s="225"/>
      <c r="JSI3" s="225"/>
      <c r="JSJ3" s="225"/>
      <c r="JSK3" s="225"/>
      <c r="JSL3" s="225"/>
      <c r="JSM3" s="225"/>
      <c r="JSN3" s="225"/>
      <c r="JSO3" s="225"/>
      <c r="JSP3" s="225"/>
      <c r="JSQ3" s="225"/>
      <c r="JSR3" s="225"/>
      <c r="JSS3" s="225"/>
      <c r="JST3" s="225"/>
      <c r="JSU3" s="225"/>
      <c r="JSV3" s="225"/>
      <c r="JSW3" s="225"/>
      <c r="JSX3" s="225"/>
      <c r="JSY3" s="225"/>
      <c r="JSZ3" s="225"/>
      <c r="JTA3" s="225"/>
      <c r="JTB3" s="225"/>
      <c r="JTC3" s="225"/>
      <c r="JTD3" s="225"/>
      <c r="JTE3" s="225"/>
      <c r="JTF3" s="225"/>
      <c r="JTG3" s="225"/>
      <c r="JTH3" s="225"/>
      <c r="JTI3" s="225"/>
      <c r="JTJ3" s="225"/>
      <c r="JTK3" s="225"/>
      <c r="JTL3" s="225"/>
      <c r="JTM3" s="225"/>
      <c r="JTN3" s="225"/>
      <c r="JTO3" s="225"/>
      <c r="JTP3" s="225"/>
      <c r="JTQ3" s="225"/>
      <c r="JTR3" s="225"/>
      <c r="JTS3" s="225"/>
      <c r="JTT3" s="225"/>
      <c r="JTU3" s="225"/>
      <c r="JTV3" s="225"/>
      <c r="JTW3" s="225"/>
      <c r="JTX3" s="225"/>
      <c r="JTY3" s="225"/>
      <c r="JTZ3" s="225"/>
      <c r="JUA3" s="225"/>
      <c r="JUB3" s="225"/>
      <c r="JUC3" s="225"/>
      <c r="JUD3" s="225"/>
      <c r="JUE3" s="225"/>
      <c r="JUF3" s="225"/>
      <c r="JUG3" s="225"/>
      <c r="JUH3" s="225"/>
      <c r="JUI3" s="225"/>
      <c r="JUJ3" s="225"/>
      <c r="JUK3" s="225"/>
      <c r="JUL3" s="225"/>
      <c r="JUM3" s="225"/>
      <c r="JUN3" s="225"/>
      <c r="JUO3" s="225"/>
      <c r="JUP3" s="225"/>
      <c r="JUQ3" s="225"/>
      <c r="JUR3" s="225"/>
      <c r="JUS3" s="225"/>
      <c r="JUT3" s="225"/>
      <c r="JUU3" s="225"/>
      <c r="JUV3" s="225"/>
      <c r="JUW3" s="225"/>
      <c r="JUX3" s="225"/>
      <c r="JUY3" s="225"/>
      <c r="JUZ3" s="225"/>
      <c r="JVA3" s="225"/>
      <c r="JVB3" s="225"/>
      <c r="JVC3" s="225"/>
      <c r="JVD3" s="225"/>
      <c r="JVE3" s="225"/>
      <c r="JVF3" s="225"/>
      <c r="JVG3" s="225"/>
      <c r="JVH3" s="225"/>
      <c r="JVI3" s="225"/>
      <c r="JVJ3" s="225"/>
      <c r="JVK3" s="225"/>
      <c r="JVL3" s="225"/>
      <c r="JVM3" s="225"/>
      <c r="JVN3" s="225"/>
      <c r="JVO3" s="225"/>
      <c r="JVP3" s="225"/>
      <c r="JVQ3" s="225"/>
      <c r="JVR3" s="225"/>
      <c r="JVS3" s="225"/>
      <c r="JVT3" s="225"/>
      <c r="JVU3" s="225"/>
      <c r="JVV3" s="225"/>
      <c r="JVW3" s="225"/>
      <c r="JVX3" s="225"/>
      <c r="JVY3" s="225"/>
      <c r="JVZ3" s="225"/>
      <c r="JWA3" s="225"/>
      <c r="JWB3" s="225"/>
      <c r="JWC3" s="225"/>
      <c r="JWD3" s="225"/>
      <c r="JWE3" s="225"/>
      <c r="JWF3" s="225"/>
      <c r="JWG3" s="225"/>
      <c r="JWH3" s="225"/>
      <c r="JWI3" s="225"/>
      <c r="JWJ3" s="225"/>
      <c r="JWK3" s="225"/>
      <c r="JWL3" s="225"/>
      <c r="JWM3" s="225"/>
      <c r="JWN3" s="225"/>
      <c r="JWO3" s="225"/>
      <c r="JWP3" s="225"/>
      <c r="JWQ3" s="225"/>
      <c r="JWR3" s="225"/>
      <c r="JWS3" s="225"/>
      <c r="JWT3" s="225"/>
      <c r="JWU3" s="225"/>
      <c r="JWV3" s="225"/>
      <c r="JWW3" s="225"/>
      <c r="JWX3" s="225"/>
      <c r="JWY3" s="225"/>
      <c r="JWZ3" s="225"/>
      <c r="JXA3" s="225"/>
      <c r="JXB3" s="225"/>
      <c r="JXC3" s="225"/>
      <c r="JXD3" s="225"/>
      <c r="JXE3" s="225"/>
      <c r="JXF3" s="225"/>
      <c r="JXG3" s="225"/>
      <c r="JXH3" s="225"/>
      <c r="JXI3" s="225"/>
      <c r="JXJ3" s="225"/>
      <c r="JXK3" s="225"/>
      <c r="JXL3" s="225"/>
      <c r="JXM3" s="225"/>
      <c r="JXN3" s="225"/>
      <c r="JXO3" s="225"/>
      <c r="JXP3" s="225"/>
      <c r="JXQ3" s="225"/>
      <c r="JXR3" s="225"/>
      <c r="JXS3" s="225"/>
      <c r="JXT3" s="225"/>
      <c r="JXU3" s="225"/>
      <c r="JXV3" s="225"/>
      <c r="JXW3" s="225"/>
      <c r="JXX3" s="225"/>
      <c r="JXY3" s="225"/>
      <c r="JXZ3" s="225"/>
      <c r="JYA3" s="225"/>
      <c r="JYB3" s="225"/>
      <c r="JYC3" s="225"/>
      <c r="JYD3" s="225"/>
      <c r="JYE3" s="225"/>
      <c r="JYF3" s="225"/>
      <c r="JYG3" s="225"/>
      <c r="JYH3" s="225"/>
      <c r="JYI3" s="225"/>
      <c r="JYJ3" s="225"/>
      <c r="JYK3" s="225"/>
      <c r="JYL3" s="225"/>
      <c r="JYM3" s="225"/>
      <c r="JYN3" s="225"/>
      <c r="JYO3" s="225"/>
      <c r="JYP3" s="225"/>
      <c r="JYQ3" s="225"/>
      <c r="JYR3" s="225"/>
      <c r="JYS3" s="225"/>
      <c r="JYT3" s="225"/>
      <c r="JYU3" s="225"/>
      <c r="JYV3" s="225"/>
      <c r="JYW3" s="225"/>
      <c r="JYX3" s="225"/>
      <c r="JYY3" s="225"/>
      <c r="JYZ3" s="225"/>
      <c r="JZA3" s="225"/>
      <c r="JZB3" s="225"/>
      <c r="JZC3" s="225"/>
      <c r="JZD3" s="225"/>
      <c r="JZE3" s="225"/>
      <c r="JZF3" s="225"/>
      <c r="JZG3" s="225"/>
      <c r="JZH3" s="225"/>
      <c r="JZI3" s="225"/>
      <c r="JZJ3" s="225"/>
      <c r="JZK3" s="225"/>
      <c r="JZL3" s="225"/>
      <c r="JZM3" s="225"/>
      <c r="JZN3" s="225"/>
      <c r="JZO3" s="225"/>
      <c r="JZP3" s="225"/>
      <c r="JZQ3" s="225"/>
      <c r="JZR3" s="225"/>
      <c r="JZS3" s="225"/>
      <c r="JZT3" s="225"/>
      <c r="JZU3" s="225"/>
      <c r="JZV3" s="225"/>
      <c r="JZW3" s="225"/>
      <c r="JZX3" s="225"/>
      <c r="JZY3" s="225"/>
      <c r="JZZ3" s="225"/>
      <c r="KAA3" s="225"/>
      <c r="KAB3" s="225"/>
      <c r="KAC3" s="225"/>
      <c r="KAD3" s="225"/>
      <c r="KAE3" s="225"/>
      <c r="KAF3" s="225"/>
      <c r="KAG3" s="225"/>
      <c r="KAH3" s="225"/>
      <c r="KAI3" s="225"/>
      <c r="KAJ3" s="225"/>
      <c r="KAK3" s="225"/>
      <c r="KAL3" s="225"/>
      <c r="KAM3" s="225"/>
      <c r="KAN3" s="225"/>
      <c r="KAO3" s="225"/>
      <c r="KAP3" s="225"/>
      <c r="KAQ3" s="225"/>
      <c r="KAR3" s="225"/>
      <c r="KAS3" s="225"/>
      <c r="KAT3" s="225"/>
      <c r="KAU3" s="225"/>
      <c r="KAV3" s="225"/>
      <c r="KAW3" s="225"/>
      <c r="KAX3" s="225"/>
      <c r="KAY3" s="225"/>
      <c r="KAZ3" s="225"/>
      <c r="KBA3" s="225"/>
      <c r="KBB3" s="225"/>
      <c r="KBC3" s="225"/>
      <c r="KBD3" s="225"/>
      <c r="KBE3" s="225"/>
      <c r="KBF3" s="225"/>
      <c r="KBG3" s="225"/>
      <c r="KBH3" s="225"/>
      <c r="KBI3" s="225"/>
      <c r="KBJ3" s="225"/>
      <c r="KBK3" s="225"/>
      <c r="KBL3" s="225"/>
      <c r="KBM3" s="225"/>
      <c r="KBN3" s="225"/>
      <c r="KBO3" s="225"/>
      <c r="KBP3" s="225"/>
      <c r="KBQ3" s="225"/>
      <c r="KBR3" s="225"/>
      <c r="KBS3" s="225"/>
      <c r="KBT3" s="225"/>
      <c r="KBU3" s="225"/>
      <c r="KBV3" s="225"/>
      <c r="KBW3" s="225"/>
      <c r="KBX3" s="225"/>
      <c r="KBY3" s="225"/>
      <c r="KBZ3" s="225"/>
      <c r="KCA3" s="225"/>
      <c r="KCB3" s="225"/>
      <c r="KCC3" s="225"/>
      <c r="KCD3" s="225"/>
      <c r="KCE3" s="225"/>
      <c r="KCF3" s="225"/>
      <c r="KCG3" s="225"/>
      <c r="KCH3" s="225"/>
      <c r="KCI3" s="225"/>
      <c r="KCJ3" s="225"/>
      <c r="KCK3" s="225"/>
      <c r="KCL3" s="225"/>
      <c r="KCM3" s="225"/>
      <c r="KCN3" s="225"/>
      <c r="KCO3" s="225"/>
      <c r="KCP3" s="225"/>
      <c r="KCQ3" s="225"/>
      <c r="KCR3" s="225"/>
      <c r="KCS3" s="225"/>
      <c r="KCT3" s="225"/>
      <c r="KCU3" s="225"/>
      <c r="KCV3" s="225"/>
      <c r="KCW3" s="225"/>
      <c r="KCX3" s="225"/>
      <c r="KCY3" s="225"/>
      <c r="KCZ3" s="225"/>
      <c r="KDA3" s="225"/>
      <c r="KDB3" s="225"/>
      <c r="KDC3" s="225"/>
      <c r="KDD3" s="225"/>
      <c r="KDE3" s="225"/>
      <c r="KDF3" s="225"/>
      <c r="KDG3" s="225"/>
      <c r="KDH3" s="225"/>
      <c r="KDI3" s="225"/>
      <c r="KDJ3" s="225"/>
      <c r="KDK3" s="225"/>
      <c r="KDL3" s="225"/>
      <c r="KDM3" s="225"/>
      <c r="KDN3" s="225"/>
      <c r="KDO3" s="225"/>
      <c r="KDP3" s="225"/>
      <c r="KDQ3" s="225"/>
      <c r="KDR3" s="225"/>
      <c r="KDS3" s="225"/>
      <c r="KDT3" s="225"/>
      <c r="KDU3" s="225"/>
      <c r="KDV3" s="225"/>
      <c r="KDW3" s="225"/>
      <c r="KDX3" s="225"/>
      <c r="KDY3" s="225"/>
      <c r="KDZ3" s="225"/>
      <c r="KEA3" s="225"/>
      <c r="KEB3" s="225"/>
      <c r="KEC3" s="225"/>
      <c r="KED3" s="225"/>
      <c r="KEE3" s="225"/>
      <c r="KEF3" s="225"/>
      <c r="KEG3" s="225"/>
      <c r="KEH3" s="225"/>
      <c r="KEI3" s="225"/>
      <c r="KEJ3" s="225"/>
      <c r="KEK3" s="225"/>
      <c r="KEL3" s="225"/>
      <c r="KEM3" s="225"/>
      <c r="KEN3" s="225"/>
      <c r="KEO3" s="225"/>
      <c r="KEP3" s="225"/>
      <c r="KEQ3" s="225"/>
      <c r="KER3" s="225"/>
      <c r="KES3" s="225"/>
      <c r="KET3" s="225"/>
      <c r="KEU3" s="225"/>
      <c r="KEV3" s="225"/>
      <c r="KEW3" s="225"/>
      <c r="KEX3" s="225"/>
      <c r="KEY3" s="225"/>
      <c r="KEZ3" s="225"/>
      <c r="KFA3" s="225"/>
      <c r="KFB3" s="225"/>
      <c r="KFC3" s="225"/>
      <c r="KFD3" s="225"/>
      <c r="KFE3" s="225"/>
      <c r="KFF3" s="225"/>
      <c r="KFG3" s="225"/>
      <c r="KFH3" s="225"/>
      <c r="KFI3" s="225"/>
      <c r="KFJ3" s="225"/>
      <c r="KFK3" s="225"/>
      <c r="KFL3" s="225"/>
      <c r="KFM3" s="225"/>
      <c r="KFN3" s="225"/>
      <c r="KFO3" s="225"/>
      <c r="KFP3" s="225"/>
      <c r="KFQ3" s="225"/>
      <c r="KFR3" s="225"/>
      <c r="KFS3" s="225"/>
      <c r="KFT3" s="225"/>
      <c r="KFU3" s="225"/>
      <c r="KFV3" s="225"/>
      <c r="KFW3" s="225"/>
      <c r="KFX3" s="225"/>
      <c r="KFY3" s="225"/>
      <c r="KFZ3" s="225"/>
      <c r="KGA3" s="225"/>
      <c r="KGB3" s="225"/>
      <c r="KGC3" s="225"/>
      <c r="KGD3" s="225"/>
      <c r="KGE3" s="225"/>
      <c r="KGF3" s="225"/>
      <c r="KGG3" s="225"/>
      <c r="KGH3" s="225"/>
      <c r="KGI3" s="225"/>
      <c r="KGJ3" s="225"/>
      <c r="KGK3" s="225"/>
      <c r="KGL3" s="225"/>
      <c r="KGM3" s="225"/>
      <c r="KGN3" s="225"/>
      <c r="KGO3" s="225"/>
      <c r="KGP3" s="225"/>
      <c r="KGQ3" s="225"/>
      <c r="KGR3" s="225"/>
      <c r="KGS3" s="225"/>
      <c r="KGT3" s="225"/>
      <c r="KGU3" s="225"/>
      <c r="KGV3" s="225"/>
      <c r="KGW3" s="225"/>
      <c r="KGX3" s="225"/>
      <c r="KGY3" s="225"/>
      <c r="KGZ3" s="225"/>
      <c r="KHA3" s="225"/>
      <c r="KHB3" s="225"/>
      <c r="KHC3" s="225"/>
      <c r="KHD3" s="225"/>
      <c r="KHE3" s="225"/>
      <c r="KHF3" s="225"/>
      <c r="KHG3" s="225"/>
      <c r="KHH3" s="225"/>
      <c r="KHI3" s="225"/>
      <c r="KHJ3" s="225"/>
      <c r="KHK3" s="225"/>
      <c r="KHL3" s="225"/>
      <c r="KHM3" s="225"/>
      <c r="KHN3" s="225"/>
      <c r="KHO3" s="225"/>
      <c r="KHP3" s="225"/>
      <c r="KHQ3" s="225"/>
      <c r="KHR3" s="225"/>
      <c r="KHS3" s="225"/>
      <c r="KHT3" s="225"/>
      <c r="KHU3" s="225"/>
      <c r="KHV3" s="225"/>
      <c r="KHW3" s="225"/>
      <c r="KHX3" s="225"/>
      <c r="KHY3" s="225"/>
      <c r="KHZ3" s="225"/>
      <c r="KIA3" s="225"/>
      <c r="KIB3" s="225"/>
      <c r="KIC3" s="225"/>
      <c r="KID3" s="225"/>
      <c r="KIE3" s="225"/>
      <c r="KIF3" s="225"/>
      <c r="KIG3" s="225"/>
      <c r="KIH3" s="225"/>
      <c r="KII3" s="225"/>
      <c r="KIJ3" s="225"/>
      <c r="KIK3" s="225"/>
      <c r="KIL3" s="225"/>
      <c r="KIM3" s="225"/>
      <c r="KIN3" s="225"/>
      <c r="KIO3" s="225"/>
      <c r="KIP3" s="225"/>
      <c r="KIQ3" s="225"/>
      <c r="KIR3" s="225"/>
      <c r="KIS3" s="225"/>
      <c r="KIT3" s="225"/>
      <c r="KIU3" s="225"/>
      <c r="KIV3" s="225"/>
      <c r="KIW3" s="225"/>
      <c r="KIX3" s="225"/>
      <c r="KIY3" s="225"/>
      <c r="KIZ3" s="225"/>
      <c r="KJA3" s="225"/>
      <c r="KJB3" s="225"/>
      <c r="KJC3" s="225"/>
      <c r="KJD3" s="225"/>
      <c r="KJE3" s="225"/>
      <c r="KJF3" s="225"/>
      <c r="KJG3" s="225"/>
      <c r="KJH3" s="225"/>
      <c r="KJI3" s="225"/>
      <c r="KJJ3" s="225"/>
      <c r="KJK3" s="225"/>
      <c r="KJL3" s="225"/>
      <c r="KJM3" s="225"/>
      <c r="KJN3" s="225"/>
      <c r="KJO3" s="225"/>
      <c r="KJP3" s="225"/>
      <c r="KJQ3" s="225"/>
      <c r="KJR3" s="225"/>
      <c r="KJS3" s="225"/>
      <c r="KJT3" s="225"/>
      <c r="KJU3" s="225"/>
      <c r="KJV3" s="225"/>
      <c r="KJW3" s="225"/>
      <c r="KJX3" s="225"/>
      <c r="KJY3" s="225"/>
      <c r="KJZ3" s="225"/>
      <c r="KKA3" s="225"/>
      <c r="KKB3" s="225"/>
      <c r="KKC3" s="225"/>
      <c r="KKD3" s="225"/>
      <c r="KKE3" s="225"/>
      <c r="KKF3" s="225"/>
      <c r="KKG3" s="225"/>
      <c r="KKH3" s="225"/>
      <c r="KKI3" s="225"/>
      <c r="KKJ3" s="225"/>
      <c r="KKK3" s="225"/>
      <c r="KKL3" s="225"/>
      <c r="KKM3" s="225"/>
      <c r="KKN3" s="225"/>
      <c r="KKO3" s="225"/>
      <c r="KKP3" s="225"/>
      <c r="KKQ3" s="225"/>
      <c r="KKR3" s="225"/>
      <c r="KKS3" s="225"/>
      <c r="KKT3" s="225"/>
      <c r="KKU3" s="225"/>
      <c r="KKV3" s="225"/>
      <c r="KKW3" s="225"/>
      <c r="KKX3" s="225"/>
      <c r="KKY3" s="225"/>
      <c r="KKZ3" s="225"/>
      <c r="KLA3" s="225"/>
      <c r="KLB3" s="225"/>
      <c r="KLC3" s="225"/>
      <c r="KLD3" s="225"/>
      <c r="KLE3" s="225"/>
      <c r="KLF3" s="225"/>
      <c r="KLG3" s="225"/>
      <c r="KLH3" s="225"/>
      <c r="KLI3" s="225"/>
      <c r="KLJ3" s="225"/>
      <c r="KLK3" s="225"/>
      <c r="KLL3" s="225"/>
      <c r="KLM3" s="225"/>
      <c r="KLN3" s="225"/>
      <c r="KLO3" s="225"/>
      <c r="KLP3" s="225"/>
      <c r="KLQ3" s="225"/>
      <c r="KLR3" s="225"/>
      <c r="KLS3" s="225"/>
      <c r="KLT3" s="225"/>
      <c r="KLU3" s="225"/>
      <c r="KLV3" s="225"/>
      <c r="KLW3" s="225"/>
      <c r="KLX3" s="225"/>
      <c r="KLY3" s="225"/>
      <c r="KLZ3" s="225"/>
      <c r="KMA3" s="225"/>
      <c r="KMB3" s="225"/>
      <c r="KMC3" s="225"/>
      <c r="KMD3" s="225"/>
      <c r="KME3" s="225"/>
      <c r="KMF3" s="225"/>
      <c r="KMG3" s="225"/>
      <c r="KMH3" s="225"/>
      <c r="KMI3" s="225"/>
      <c r="KMJ3" s="225"/>
      <c r="KMK3" s="225"/>
      <c r="KML3" s="225"/>
      <c r="KMM3" s="225"/>
      <c r="KMN3" s="225"/>
      <c r="KMO3" s="225"/>
      <c r="KMP3" s="225"/>
      <c r="KMQ3" s="225"/>
      <c r="KMR3" s="225"/>
      <c r="KMS3" s="225"/>
      <c r="KMT3" s="225"/>
      <c r="KMU3" s="225"/>
      <c r="KMV3" s="225"/>
      <c r="KMW3" s="225"/>
      <c r="KMX3" s="225"/>
      <c r="KMY3" s="225"/>
      <c r="KMZ3" s="225"/>
      <c r="KNA3" s="225"/>
      <c r="KNB3" s="225"/>
      <c r="KNC3" s="225"/>
      <c r="KND3" s="225"/>
      <c r="KNE3" s="225"/>
      <c r="KNF3" s="225"/>
      <c r="KNG3" s="225"/>
      <c r="KNH3" s="225"/>
      <c r="KNI3" s="225"/>
      <c r="KNJ3" s="225"/>
      <c r="KNK3" s="225"/>
      <c r="KNL3" s="225"/>
      <c r="KNM3" s="225"/>
      <c r="KNN3" s="225"/>
      <c r="KNO3" s="225"/>
      <c r="KNP3" s="225"/>
      <c r="KNQ3" s="225"/>
      <c r="KNR3" s="225"/>
      <c r="KNS3" s="225"/>
      <c r="KNT3" s="225"/>
      <c r="KNU3" s="225"/>
      <c r="KNV3" s="225"/>
      <c r="KNW3" s="225"/>
      <c r="KNX3" s="225"/>
      <c r="KNY3" s="225"/>
      <c r="KNZ3" s="225"/>
      <c r="KOA3" s="225"/>
      <c r="KOB3" s="225"/>
      <c r="KOC3" s="225"/>
      <c r="KOD3" s="225"/>
      <c r="KOE3" s="225"/>
      <c r="KOF3" s="225"/>
      <c r="KOG3" s="225"/>
      <c r="KOH3" s="225"/>
      <c r="KOI3" s="225"/>
      <c r="KOJ3" s="225"/>
      <c r="KOK3" s="225"/>
      <c r="KOL3" s="225"/>
      <c r="KOM3" s="225"/>
      <c r="KON3" s="225"/>
      <c r="KOO3" s="225"/>
      <c r="KOP3" s="225"/>
      <c r="KOQ3" s="225"/>
      <c r="KOR3" s="225"/>
      <c r="KOS3" s="225"/>
      <c r="KOT3" s="225"/>
      <c r="KOU3" s="225"/>
      <c r="KOV3" s="225"/>
      <c r="KOW3" s="225"/>
      <c r="KOX3" s="225"/>
      <c r="KOY3" s="225"/>
      <c r="KOZ3" s="225"/>
      <c r="KPA3" s="225"/>
      <c r="KPB3" s="225"/>
      <c r="KPC3" s="225"/>
      <c r="KPD3" s="225"/>
      <c r="KPE3" s="225"/>
      <c r="KPF3" s="225"/>
      <c r="KPG3" s="225"/>
      <c r="KPH3" s="225"/>
      <c r="KPI3" s="225"/>
      <c r="KPJ3" s="225"/>
      <c r="KPK3" s="225"/>
      <c r="KPL3" s="225"/>
      <c r="KPM3" s="225"/>
      <c r="KPN3" s="225"/>
      <c r="KPO3" s="225"/>
      <c r="KPP3" s="225"/>
      <c r="KPQ3" s="225"/>
      <c r="KPR3" s="225"/>
      <c r="KPS3" s="225"/>
      <c r="KPT3" s="225"/>
      <c r="KPU3" s="225"/>
      <c r="KPV3" s="225"/>
      <c r="KPW3" s="225"/>
      <c r="KPX3" s="225"/>
      <c r="KPY3" s="225"/>
      <c r="KPZ3" s="225"/>
      <c r="KQA3" s="225"/>
      <c r="KQB3" s="225"/>
      <c r="KQC3" s="225"/>
      <c r="KQD3" s="225"/>
      <c r="KQE3" s="225"/>
      <c r="KQF3" s="225"/>
      <c r="KQG3" s="225"/>
      <c r="KQH3" s="225"/>
      <c r="KQI3" s="225"/>
      <c r="KQJ3" s="225"/>
      <c r="KQK3" s="225"/>
      <c r="KQL3" s="225"/>
      <c r="KQM3" s="225"/>
      <c r="KQN3" s="225"/>
      <c r="KQO3" s="225"/>
      <c r="KQP3" s="225"/>
      <c r="KQQ3" s="225"/>
      <c r="KQR3" s="225"/>
      <c r="KQS3" s="225"/>
      <c r="KQT3" s="225"/>
      <c r="KQU3" s="225"/>
      <c r="KQV3" s="225"/>
      <c r="KQW3" s="225"/>
      <c r="KQX3" s="225"/>
      <c r="KQY3" s="225"/>
      <c r="KQZ3" s="225"/>
      <c r="KRA3" s="225"/>
      <c r="KRB3" s="225"/>
      <c r="KRC3" s="225"/>
      <c r="KRD3" s="225"/>
      <c r="KRE3" s="225"/>
      <c r="KRF3" s="225"/>
      <c r="KRG3" s="225"/>
      <c r="KRH3" s="225"/>
      <c r="KRI3" s="225"/>
      <c r="KRJ3" s="225"/>
      <c r="KRK3" s="225"/>
      <c r="KRL3" s="225"/>
      <c r="KRM3" s="225"/>
      <c r="KRN3" s="225"/>
      <c r="KRO3" s="225"/>
      <c r="KRP3" s="225"/>
      <c r="KRQ3" s="225"/>
      <c r="KRR3" s="225"/>
      <c r="KRS3" s="225"/>
      <c r="KRT3" s="225"/>
      <c r="KRU3" s="225"/>
      <c r="KRV3" s="225"/>
      <c r="KRW3" s="225"/>
      <c r="KRX3" s="225"/>
      <c r="KRY3" s="225"/>
      <c r="KRZ3" s="225"/>
      <c r="KSA3" s="225"/>
      <c r="KSB3" s="225"/>
      <c r="KSC3" s="225"/>
      <c r="KSD3" s="225"/>
      <c r="KSE3" s="225"/>
      <c r="KSF3" s="225"/>
      <c r="KSG3" s="225"/>
      <c r="KSH3" s="225"/>
      <c r="KSI3" s="225"/>
      <c r="KSJ3" s="225"/>
      <c r="KSK3" s="225"/>
      <c r="KSL3" s="225"/>
      <c r="KSM3" s="225"/>
      <c r="KSN3" s="225"/>
      <c r="KSO3" s="225"/>
      <c r="KSP3" s="225"/>
      <c r="KSQ3" s="225"/>
      <c r="KSR3" s="225"/>
      <c r="KSS3" s="225"/>
      <c r="KST3" s="225"/>
      <c r="KSU3" s="225"/>
      <c r="KSV3" s="225"/>
      <c r="KSW3" s="225"/>
      <c r="KSX3" s="225"/>
      <c r="KSY3" s="225"/>
      <c r="KSZ3" s="225"/>
      <c r="KTA3" s="225"/>
      <c r="KTB3" s="225"/>
      <c r="KTC3" s="225"/>
      <c r="KTD3" s="225"/>
      <c r="KTE3" s="225"/>
      <c r="KTF3" s="225"/>
      <c r="KTG3" s="225"/>
      <c r="KTH3" s="225"/>
      <c r="KTI3" s="225"/>
      <c r="KTJ3" s="225"/>
      <c r="KTK3" s="225"/>
      <c r="KTL3" s="225"/>
      <c r="KTM3" s="225"/>
      <c r="KTN3" s="225"/>
      <c r="KTO3" s="225"/>
      <c r="KTP3" s="225"/>
      <c r="KTQ3" s="225"/>
      <c r="KTR3" s="225"/>
      <c r="KTS3" s="225"/>
      <c r="KTT3" s="225"/>
      <c r="KTU3" s="225"/>
      <c r="KTV3" s="225"/>
      <c r="KTW3" s="225"/>
      <c r="KTX3" s="225"/>
      <c r="KTY3" s="225"/>
      <c r="KTZ3" s="225"/>
      <c r="KUA3" s="225"/>
      <c r="KUB3" s="225"/>
      <c r="KUC3" s="225"/>
      <c r="KUD3" s="225"/>
      <c r="KUE3" s="225"/>
      <c r="KUF3" s="225"/>
      <c r="KUG3" s="225"/>
      <c r="KUH3" s="225"/>
      <c r="KUI3" s="225"/>
      <c r="KUJ3" s="225"/>
      <c r="KUK3" s="225"/>
      <c r="KUL3" s="225"/>
      <c r="KUM3" s="225"/>
      <c r="KUN3" s="225"/>
      <c r="KUO3" s="225"/>
      <c r="KUP3" s="225"/>
      <c r="KUQ3" s="225"/>
      <c r="KUR3" s="225"/>
      <c r="KUS3" s="225"/>
      <c r="KUT3" s="225"/>
      <c r="KUU3" s="225"/>
      <c r="KUV3" s="225"/>
      <c r="KUW3" s="225"/>
      <c r="KUX3" s="225"/>
      <c r="KUY3" s="225"/>
      <c r="KUZ3" s="225"/>
      <c r="KVA3" s="225"/>
      <c r="KVB3" s="225"/>
      <c r="KVC3" s="225"/>
      <c r="KVD3" s="225"/>
      <c r="KVE3" s="225"/>
      <c r="KVF3" s="225"/>
      <c r="KVG3" s="225"/>
      <c r="KVH3" s="225"/>
      <c r="KVI3" s="225"/>
      <c r="KVJ3" s="225"/>
      <c r="KVK3" s="225"/>
      <c r="KVL3" s="225"/>
      <c r="KVM3" s="225"/>
      <c r="KVN3" s="225"/>
      <c r="KVO3" s="225"/>
      <c r="KVP3" s="225"/>
      <c r="KVQ3" s="225"/>
      <c r="KVR3" s="225"/>
      <c r="KVS3" s="225"/>
      <c r="KVT3" s="225"/>
      <c r="KVU3" s="225"/>
      <c r="KVV3" s="225"/>
      <c r="KVW3" s="225"/>
      <c r="KVX3" s="225"/>
      <c r="KVY3" s="225"/>
      <c r="KVZ3" s="225"/>
      <c r="KWA3" s="225"/>
      <c r="KWB3" s="225"/>
      <c r="KWC3" s="225"/>
      <c r="KWD3" s="225"/>
      <c r="KWE3" s="225"/>
      <c r="KWF3" s="225"/>
      <c r="KWG3" s="225"/>
      <c r="KWH3" s="225"/>
      <c r="KWI3" s="225"/>
      <c r="KWJ3" s="225"/>
      <c r="KWK3" s="225"/>
      <c r="KWL3" s="225"/>
      <c r="KWM3" s="225"/>
      <c r="KWN3" s="225"/>
      <c r="KWO3" s="225"/>
      <c r="KWP3" s="225"/>
      <c r="KWQ3" s="225"/>
      <c r="KWR3" s="225"/>
      <c r="KWS3" s="225"/>
      <c r="KWT3" s="225"/>
      <c r="KWU3" s="225"/>
      <c r="KWV3" s="225"/>
      <c r="KWW3" s="225"/>
      <c r="KWX3" s="225"/>
      <c r="KWY3" s="225"/>
      <c r="KWZ3" s="225"/>
      <c r="KXA3" s="225"/>
      <c r="KXB3" s="225"/>
      <c r="KXC3" s="225"/>
      <c r="KXD3" s="225"/>
      <c r="KXE3" s="225"/>
      <c r="KXF3" s="225"/>
      <c r="KXG3" s="225"/>
      <c r="KXH3" s="225"/>
      <c r="KXI3" s="225"/>
      <c r="KXJ3" s="225"/>
      <c r="KXK3" s="225"/>
      <c r="KXL3" s="225"/>
      <c r="KXM3" s="225"/>
      <c r="KXN3" s="225"/>
      <c r="KXO3" s="225"/>
      <c r="KXP3" s="225"/>
      <c r="KXQ3" s="225"/>
      <c r="KXR3" s="225"/>
      <c r="KXS3" s="225"/>
      <c r="KXT3" s="225"/>
      <c r="KXU3" s="225"/>
      <c r="KXV3" s="225"/>
      <c r="KXW3" s="225"/>
      <c r="KXX3" s="225"/>
      <c r="KXY3" s="225"/>
      <c r="KXZ3" s="225"/>
      <c r="KYA3" s="225"/>
      <c r="KYB3" s="225"/>
      <c r="KYC3" s="225"/>
      <c r="KYD3" s="225"/>
      <c r="KYE3" s="225"/>
      <c r="KYF3" s="225"/>
      <c r="KYG3" s="225"/>
      <c r="KYH3" s="225"/>
      <c r="KYI3" s="225"/>
      <c r="KYJ3" s="225"/>
      <c r="KYK3" s="225"/>
      <c r="KYL3" s="225"/>
      <c r="KYM3" s="225"/>
      <c r="KYN3" s="225"/>
      <c r="KYO3" s="225"/>
      <c r="KYP3" s="225"/>
      <c r="KYQ3" s="225"/>
      <c r="KYR3" s="225"/>
      <c r="KYS3" s="225"/>
      <c r="KYT3" s="225"/>
      <c r="KYU3" s="225"/>
      <c r="KYV3" s="225"/>
      <c r="KYW3" s="225"/>
      <c r="KYX3" s="225"/>
      <c r="KYY3" s="225"/>
      <c r="KYZ3" s="225"/>
      <c r="KZA3" s="225"/>
      <c r="KZB3" s="225"/>
      <c r="KZC3" s="225"/>
      <c r="KZD3" s="225"/>
      <c r="KZE3" s="225"/>
      <c r="KZF3" s="225"/>
      <c r="KZG3" s="225"/>
      <c r="KZH3" s="225"/>
      <c r="KZI3" s="225"/>
      <c r="KZJ3" s="225"/>
      <c r="KZK3" s="225"/>
      <c r="KZL3" s="225"/>
      <c r="KZM3" s="225"/>
      <c r="KZN3" s="225"/>
      <c r="KZO3" s="225"/>
      <c r="KZP3" s="225"/>
      <c r="KZQ3" s="225"/>
      <c r="KZR3" s="225"/>
      <c r="KZS3" s="225"/>
      <c r="KZT3" s="225"/>
      <c r="KZU3" s="225"/>
      <c r="KZV3" s="225"/>
      <c r="KZW3" s="225"/>
      <c r="KZX3" s="225"/>
      <c r="KZY3" s="225"/>
      <c r="KZZ3" s="225"/>
      <c r="LAA3" s="225"/>
      <c r="LAB3" s="225"/>
      <c r="LAC3" s="225"/>
      <c r="LAD3" s="225"/>
      <c r="LAE3" s="225"/>
      <c r="LAF3" s="225"/>
      <c r="LAG3" s="225"/>
      <c r="LAH3" s="225"/>
      <c r="LAI3" s="225"/>
      <c r="LAJ3" s="225"/>
      <c r="LAK3" s="225"/>
      <c r="LAL3" s="225"/>
      <c r="LAM3" s="225"/>
      <c r="LAN3" s="225"/>
      <c r="LAO3" s="225"/>
      <c r="LAP3" s="225"/>
      <c r="LAQ3" s="225"/>
      <c r="LAR3" s="225"/>
      <c r="LAS3" s="225"/>
      <c r="LAT3" s="225"/>
      <c r="LAU3" s="225"/>
      <c r="LAV3" s="225"/>
      <c r="LAW3" s="225"/>
      <c r="LAX3" s="225"/>
      <c r="LAY3" s="225"/>
      <c r="LAZ3" s="225"/>
      <c r="LBA3" s="225"/>
      <c r="LBB3" s="225"/>
      <c r="LBC3" s="225"/>
      <c r="LBD3" s="225"/>
      <c r="LBE3" s="225"/>
      <c r="LBF3" s="225"/>
      <c r="LBG3" s="225"/>
      <c r="LBH3" s="225"/>
      <c r="LBI3" s="225"/>
      <c r="LBJ3" s="225"/>
      <c r="LBK3" s="225"/>
      <c r="LBL3" s="225"/>
      <c r="LBM3" s="225"/>
      <c r="LBN3" s="225"/>
      <c r="LBO3" s="225"/>
      <c r="LBP3" s="225"/>
      <c r="LBQ3" s="225"/>
      <c r="LBR3" s="225"/>
      <c r="LBS3" s="225"/>
      <c r="LBT3" s="225"/>
      <c r="LBU3" s="225"/>
      <c r="LBV3" s="225"/>
      <c r="LBW3" s="225"/>
      <c r="LBX3" s="225"/>
      <c r="LBY3" s="225"/>
      <c r="LBZ3" s="225"/>
      <c r="LCA3" s="225"/>
      <c r="LCB3" s="225"/>
      <c r="LCC3" s="225"/>
      <c r="LCD3" s="225"/>
      <c r="LCE3" s="225"/>
      <c r="LCF3" s="225"/>
      <c r="LCG3" s="225"/>
      <c r="LCH3" s="225"/>
      <c r="LCI3" s="225"/>
      <c r="LCJ3" s="225"/>
      <c r="LCK3" s="225"/>
      <c r="LCL3" s="225"/>
      <c r="LCM3" s="225"/>
      <c r="LCN3" s="225"/>
      <c r="LCO3" s="225"/>
      <c r="LCP3" s="225"/>
      <c r="LCQ3" s="225"/>
      <c r="LCR3" s="225"/>
      <c r="LCS3" s="225"/>
      <c r="LCT3" s="225"/>
      <c r="LCU3" s="225"/>
      <c r="LCV3" s="225"/>
      <c r="LCW3" s="225"/>
      <c r="LCX3" s="225"/>
      <c r="LCY3" s="225"/>
      <c r="LCZ3" s="225"/>
      <c r="LDA3" s="225"/>
      <c r="LDB3" s="225"/>
      <c r="LDC3" s="225"/>
      <c r="LDD3" s="225"/>
      <c r="LDE3" s="225"/>
      <c r="LDF3" s="225"/>
      <c r="LDG3" s="225"/>
      <c r="LDH3" s="225"/>
      <c r="LDI3" s="225"/>
      <c r="LDJ3" s="225"/>
      <c r="LDK3" s="225"/>
      <c r="LDL3" s="225"/>
      <c r="LDM3" s="225"/>
      <c r="LDN3" s="225"/>
      <c r="LDO3" s="225"/>
      <c r="LDP3" s="225"/>
      <c r="LDQ3" s="225"/>
      <c r="LDR3" s="225"/>
      <c r="LDS3" s="225"/>
      <c r="LDT3" s="225"/>
      <c r="LDU3" s="225"/>
      <c r="LDV3" s="225"/>
      <c r="LDW3" s="225"/>
      <c r="LDX3" s="225"/>
      <c r="LDY3" s="225"/>
      <c r="LDZ3" s="225"/>
      <c r="LEA3" s="225"/>
      <c r="LEB3" s="225"/>
      <c r="LEC3" s="225"/>
      <c r="LED3" s="225"/>
      <c r="LEE3" s="225"/>
      <c r="LEF3" s="225"/>
      <c r="LEG3" s="225"/>
      <c r="LEH3" s="225"/>
      <c r="LEI3" s="225"/>
      <c r="LEJ3" s="225"/>
      <c r="LEK3" s="225"/>
      <c r="LEL3" s="225"/>
      <c r="LEM3" s="225"/>
      <c r="LEN3" s="225"/>
      <c r="LEO3" s="225"/>
      <c r="LEP3" s="225"/>
      <c r="LEQ3" s="225"/>
      <c r="LER3" s="225"/>
      <c r="LES3" s="225"/>
      <c r="LET3" s="225"/>
      <c r="LEU3" s="225"/>
      <c r="LEV3" s="225"/>
      <c r="LEW3" s="225"/>
      <c r="LEX3" s="225"/>
      <c r="LEY3" s="225"/>
      <c r="LEZ3" s="225"/>
      <c r="LFA3" s="225"/>
      <c r="LFB3" s="225"/>
      <c r="LFC3" s="225"/>
      <c r="LFD3" s="225"/>
      <c r="LFE3" s="225"/>
      <c r="LFF3" s="225"/>
      <c r="LFG3" s="225"/>
      <c r="LFH3" s="225"/>
      <c r="LFI3" s="225"/>
      <c r="LFJ3" s="225"/>
      <c r="LFK3" s="225"/>
      <c r="LFL3" s="225"/>
      <c r="LFM3" s="225"/>
      <c r="LFN3" s="225"/>
      <c r="LFO3" s="225"/>
      <c r="LFP3" s="225"/>
      <c r="LFQ3" s="225"/>
      <c r="LFR3" s="225"/>
      <c r="LFS3" s="225"/>
      <c r="LFT3" s="225"/>
      <c r="LFU3" s="225"/>
      <c r="LFV3" s="225"/>
      <c r="LFW3" s="225"/>
      <c r="LFX3" s="225"/>
      <c r="LFY3" s="225"/>
      <c r="LFZ3" s="225"/>
      <c r="LGA3" s="225"/>
      <c r="LGB3" s="225"/>
      <c r="LGC3" s="225"/>
      <c r="LGD3" s="225"/>
      <c r="LGE3" s="225"/>
      <c r="LGF3" s="225"/>
      <c r="LGG3" s="225"/>
      <c r="LGH3" s="225"/>
      <c r="LGI3" s="225"/>
      <c r="LGJ3" s="225"/>
      <c r="LGK3" s="225"/>
      <c r="LGL3" s="225"/>
      <c r="LGM3" s="225"/>
      <c r="LGN3" s="225"/>
      <c r="LGO3" s="225"/>
      <c r="LGP3" s="225"/>
      <c r="LGQ3" s="225"/>
      <c r="LGR3" s="225"/>
      <c r="LGS3" s="225"/>
      <c r="LGT3" s="225"/>
      <c r="LGU3" s="225"/>
      <c r="LGV3" s="225"/>
      <c r="LGW3" s="225"/>
      <c r="LGX3" s="225"/>
      <c r="LGY3" s="225"/>
      <c r="LGZ3" s="225"/>
      <c r="LHA3" s="225"/>
      <c r="LHB3" s="225"/>
      <c r="LHC3" s="225"/>
      <c r="LHD3" s="225"/>
      <c r="LHE3" s="225"/>
      <c r="LHF3" s="225"/>
      <c r="LHG3" s="225"/>
      <c r="LHH3" s="225"/>
      <c r="LHI3" s="225"/>
      <c r="LHJ3" s="225"/>
      <c r="LHK3" s="225"/>
      <c r="LHL3" s="225"/>
      <c r="LHM3" s="225"/>
      <c r="LHN3" s="225"/>
      <c r="LHO3" s="225"/>
      <c r="LHP3" s="225"/>
      <c r="LHQ3" s="225"/>
      <c r="LHR3" s="225"/>
      <c r="LHS3" s="225"/>
      <c r="LHT3" s="225"/>
      <c r="LHU3" s="225"/>
      <c r="LHV3" s="225"/>
      <c r="LHW3" s="225"/>
      <c r="LHX3" s="225"/>
      <c r="LHY3" s="225"/>
      <c r="LHZ3" s="225"/>
      <c r="LIA3" s="225"/>
      <c r="LIB3" s="225"/>
      <c r="LIC3" s="225"/>
      <c r="LID3" s="225"/>
      <c r="LIE3" s="225"/>
      <c r="LIF3" s="225"/>
      <c r="LIG3" s="225"/>
      <c r="LIH3" s="225"/>
      <c r="LII3" s="225"/>
      <c r="LIJ3" s="225"/>
      <c r="LIK3" s="225"/>
      <c r="LIL3" s="225"/>
      <c r="LIM3" s="225"/>
      <c r="LIN3" s="225"/>
      <c r="LIO3" s="225"/>
      <c r="LIP3" s="225"/>
      <c r="LIQ3" s="225"/>
      <c r="LIR3" s="225"/>
      <c r="LIS3" s="225"/>
      <c r="LIT3" s="225"/>
      <c r="LIU3" s="225"/>
      <c r="LIV3" s="225"/>
      <c r="LIW3" s="225"/>
      <c r="LIX3" s="225"/>
      <c r="LIY3" s="225"/>
      <c r="LIZ3" s="225"/>
      <c r="LJA3" s="225"/>
      <c r="LJB3" s="225"/>
      <c r="LJC3" s="225"/>
      <c r="LJD3" s="225"/>
      <c r="LJE3" s="225"/>
      <c r="LJF3" s="225"/>
      <c r="LJG3" s="225"/>
      <c r="LJH3" s="225"/>
      <c r="LJI3" s="225"/>
      <c r="LJJ3" s="225"/>
      <c r="LJK3" s="225"/>
      <c r="LJL3" s="225"/>
      <c r="LJM3" s="225"/>
      <c r="LJN3" s="225"/>
      <c r="LJO3" s="225"/>
      <c r="LJP3" s="225"/>
      <c r="LJQ3" s="225"/>
      <c r="LJR3" s="225"/>
      <c r="LJS3" s="225"/>
      <c r="LJT3" s="225"/>
      <c r="LJU3" s="225"/>
      <c r="LJV3" s="225"/>
      <c r="LJW3" s="225"/>
      <c r="LJX3" s="225"/>
      <c r="LJY3" s="225"/>
      <c r="LJZ3" s="225"/>
      <c r="LKA3" s="225"/>
      <c r="LKB3" s="225"/>
      <c r="LKC3" s="225"/>
      <c r="LKD3" s="225"/>
      <c r="LKE3" s="225"/>
      <c r="LKF3" s="225"/>
      <c r="LKG3" s="225"/>
      <c r="LKH3" s="225"/>
      <c r="LKI3" s="225"/>
      <c r="LKJ3" s="225"/>
      <c r="LKK3" s="225"/>
      <c r="LKL3" s="225"/>
      <c r="LKM3" s="225"/>
      <c r="LKN3" s="225"/>
      <c r="LKO3" s="225"/>
      <c r="LKP3" s="225"/>
      <c r="LKQ3" s="225"/>
      <c r="LKR3" s="225"/>
      <c r="LKS3" s="225"/>
      <c r="LKT3" s="225"/>
      <c r="LKU3" s="225"/>
      <c r="LKV3" s="225"/>
      <c r="LKW3" s="225"/>
      <c r="LKX3" s="225"/>
      <c r="LKY3" s="225"/>
      <c r="LKZ3" s="225"/>
      <c r="LLA3" s="225"/>
      <c r="LLB3" s="225"/>
      <c r="LLC3" s="225"/>
      <c r="LLD3" s="225"/>
      <c r="LLE3" s="225"/>
      <c r="LLF3" s="225"/>
      <c r="LLG3" s="225"/>
      <c r="LLH3" s="225"/>
      <c r="LLI3" s="225"/>
      <c r="LLJ3" s="225"/>
      <c r="LLK3" s="225"/>
      <c r="LLL3" s="225"/>
      <c r="LLM3" s="225"/>
      <c r="LLN3" s="225"/>
      <c r="LLO3" s="225"/>
      <c r="LLP3" s="225"/>
      <c r="LLQ3" s="225"/>
      <c r="LLR3" s="225"/>
      <c r="LLS3" s="225"/>
      <c r="LLT3" s="225"/>
      <c r="LLU3" s="225"/>
      <c r="LLV3" s="225"/>
      <c r="LLW3" s="225"/>
      <c r="LLX3" s="225"/>
      <c r="LLY3" s="225"/>
      <c r="LLZ3" s="225"/>
      <c r="LMA3" s="225"/>
      <c r="LMB3" s="225"/>
      <c r="LMC3" s="225"/>
      <c r="LMD3" s="225"/>
      <c r="LME3" s="225"/>
      <c r="LMF3" s="225"/>
      <c r="LMG3" s="225"/>
      <c r="LMH3" s="225"/>
      <c r="LMI3" s="225"/>
      <c r="LMJ3" s="225"/>
      <c r="LMK3" s="225"/>
      <c r="LML3" s="225"/>
      <c r="LMM3" s="225"/>
      <c r="LMN3" s="225"/>
      <c r="LMO3" s="225"/>
      <c r="LMP3" s="225"/>
      <c r="LMQ3" s="225"/>
      <c r="LMR3" s="225"/>
      <c r="LMS3" s="225"/>
      <c r="LMT3" s="225"/>
      <c r="LMU3" s="225"/>
      <c r="LMV3" s="225"/>
      <c r="LMW3" s="225"/>
      <c r="LMX3" s="225"/>
      <c r="LMY3" s="225"/>
      <c r="LMZ3" s="225"/>
      <c r="LNA3" s="225"/>
      <c r="LNB3" s="225"/>
      <c r="LNC3" s="225"/>
      <c r="LND3" s="225"/>
      <c r="LNE3" s="225"/>
      <c r="LNF3" s="225"/>
      <c r="LNG3" s="225"/>
      <c r="LNH3" s="225"/>
      <c r="LNI3" s="225"/>
      <c r="LNJ3" s="225"/>
      <c r="LNK3" s="225"/>
      <c r="LNL3" s="225"/>
      <c r="LNM3" s="225"/>
      <c r="LNN3" s="225"/>
      <c r="LNO3" s="225"/>
      <c r="LNP3" s="225"/>
      <c r="LNQ3" s="225"/>
      <c r="LNR3" s="225"/>
      <c r="LNS3" s="225"/>
      <c r="LNT3" s="225"/>
      <c r="LNU3" s="225"/>
      <c r="LNV3" s="225"/>
      <c r="LNW3" s="225"/>
      <c r="LNX3" s="225"/>
      <c r="LNY3" s="225"/>
      <c r="LNZ3" s="225"/>
      <c r="LOA3" s="225"/>
      <c r="LOB3" s="225"/>
      <c r="LOC3" s="225"/>
      <c r="LOD3" s="225"/>
      <c r="LOE3" s="225"/>
      <c r="LOF3" s="225"/>
      <c r="LOG3" s="225"/>
      <c r="LOH3" s="225"/>
      <c r="LOI3" s="225"/>
      <c r="LOJ3" s="225"/>
      <c r="LOK3" s="225"/>
      <c r="LOL3" s="225"/>
      <c r="LOM3" s="225"/>
      <c r="LON3" s="225"/>
      <c r="LOO3" s="225"/>
      <c r="LOP3" s="225"/>
      <c r="LOQ3" s="225"/>
      <c r="LOR3" s="225"/>
      <c r="LOS3" s="225"/>
      <c r="LOT3" s="225"/>
      <c r="LOU3" s="225"/>
      <c r="LOV3" s="225"/>
      <c r="LOW3" s="225"/>
      <c r="LOX3" s="225"/>
      <c r="LOY3" s="225"/>
      <c r="LOZ3" s="225"/>
      <c r="LPA3" s="225"/>
      <c r="LPB3" s="225"/>
      <c r="LPC3" s="225"/>
      <c r="LPD3" s="225"/>
      <c r="LPE3" s="225"/>
      <c r="LPF3" s="225"/>
      <c r="LPG3" s="225"/>
      <c r="LPH3" s="225"/>
      <c r="LPI3" s="225"/>
      <c r="LPJ3" s="225"/>
      <c r="LPK3" s="225"/>
      <c r="LPL3" s="225"/>
      <c r="LPM3" s="225"/>
      <c r="LPN3" s="225"/>
      <c r="LPO3" s="225"/>
      <c r="LPP3" s="225"/>
      <c r="LPQ3" s="225"/>
      <c r="LPR3" s="225"/>
      <c r="LPS3" s="225"/>
      <c r="LPT3" s="225"/>
      <c r="LPU3" s="225"/>
      <c r="LPV3" s="225"/>
      <c r="LPW3" s="225"/>
      <c r="LPX3" s="225"/>
      <c r="LPY3" s="225"/>
      <c r="LPZ3" s="225"/>
      <c r="LQA3" s="225"/>
      <c r="LQB3" s="225"/>
      <c r="LQC3" s="225"/>
      <c r="LQD3" s="225"/>
      <c r="LQE3" s="225"/>
      <c r="LQF3" s="225"/>
      <c r="LQG3" s="225"/>
      <c r="LQH3" s="225"/>
      <c r="LQI3" s="225"/>
      <c r="LQJ3" s="225"/>
      <c r="LQK3" s="225"/>
      <c r="LQL3" s="225"/>
      <c r="LQM3" s="225"/>
      <c r="LQN3" s="225"/>
      <c r="LQO3" s="225"/>
      <c r="LQP3" s="225"/>
      <c r="LQQ3" s="225"/>
      <c r="LQR3" s="225"/>
      <c r="LQS3" s="225"/>
      <c r="LQT3" s="225"/>
      <c r="LQU3" s="225"/>
      <c r="LQV3" s="225"/>
      <c r="LQW3" s="225"/>
      <c r="LQX3" s="225"/>
      <c r="LQY3" s="225"/>
      <c r="LQZ3" s="225"/>
      <c r="LRA3" s="225"/>
      <c r="LRB3" s="225"/>
      <c r="LRC3" s="225"/>
      <c r="LRD3" s="225"/>
      <c r="LRE3" s="225"/>
      <c r="LRF3" s="225"/>
      <c r="LRG3" s="225"/>
      <c r="LRH3" s="225"/>
      <c r="LRI3" s="225"/>
      <c r="LRJ3" s="225"/>
      <c r="LRK3" s="225"/>
      <c r="LRL3" s="225"/>
      <c r="LRM3" s="225"/>
      <c r="LRN3" s="225"/>
      <c r="LRO3" s="225"/>
      <c r="LRP3" s="225"/>
      <c r="LRQ3" s="225"/>
      <c r="LRR3" s="225"/>
      <c r="LRS3" s="225"/>
      <c r="LRT3" s="225"/>
      <c r="LRU3" s="225"/>
      <c r="LRV3" s="225"/>
      <c r="LRW3" s="225"/>
      <c r="LRX3" s="225"/>
      <c r="LRY3" s="225"/>
      <c r="LRZ3" s="225"/>
      <c r="LSA3" s="225"/>
      <c r="LSB3" s="225"/>
      <c r="LSC3" s="225"/>
      <c r="LSD3" s="225"/>
      <c r="LSE3" s="225"/>
      <c r="LSF3" s="225"/>
      <c r="LSG3" s="225"/>
      <c r="LSH3" s="225"/>
      <c r="LSI3" s="225"/>
      <c r="LSJ3" s="225"/>
      <c r="LSK3" s="225"/>
      <c r="LSL3" s="225"/>
      <c r="LSM3" s="225"/>
      <c r="LSN3" s="225"/>
      <c r="LSO3" s="225"/>
      <c r="LSP3" s="225"/>
      <c r="LSQ3" s="225"/>
      <c r="LSR3" s="225"/>
      <c r="LSS3" s="225"/>
      <c r="LST3" s="225"/>
      <c r="LSU3" s="225"/>
      <c r="LSV3" s="225"/>
      <c r="LSW3" s="225"/>
      <c r="LSX3" s="225"/>
      <c r="LSY3" s="225"/>
      <c r="LSZ3" s="225"/>
      <c r="LTA3" s="225"/>
      <c r="LTB3" s="225"/>
      <c r="LTC3" s="225"/>
      <c r="LTD3" s="225"/>
      <c r="LTE3" s="225"/>
      <c r="LTF3" s="225"/>
      <c r="LTG3" s="225"/>
      <c r="LTH3" s="225"/>
      <c r="LTI3" s="225"/>
      <c r="LTJ3" s="225"/>
      <c r="LTK3" s="225"/>
      <c r="LTL3" s="225"/>
      <c r="LTM3" s="225"/>
      <c r="LTN3" s="225"/>
      <c r="LTO3" s="225"/>
      <c r="LTP3" s="225"/>
      <c r="LTQ3" s="225"/>
      <c r="LTR3" s="225"/>
      <c r="LTS3" s="225"/>
      <c r="LTT3" s="225"/>
      <c r="LTU3" s="225"/>
      <c r="LTV3" s="225"/>
      <c r="LTW3" s="225"/>
      <c r="LTX3" s="225"/>
      <c r="LTY3" s="225"/>
      <c r="LTZ3" s="225"/>
      <c r="LUA3" s="225"/>
      <c r="LUB3" s="225"/>
      <c r="LUC3" s="225"/>
      <c r="LUD3" s="225"/>
      <c r="LUE3" s="225"/>
      <c r="LUF3" s="225"/>
      <c r="LUG3" s="225"/>
      <c r="LUH3" s="225"/>
      <c r="LUI3" s="225"/>
      <c r="LUJ3" s="225"/>
      <c r="LUK3" s="225"/>
      <c r="LUL3" s="225"/>
      <c r="LUM3" s="225"/>
      <c r="LUN3" s="225"/>
      <c r="LUO3" s="225"/>
      <c r="LUP3" s="225"/>
      <c r="LUQ3" s="225"/>
      <c r="LUR3" s="225"/>
      <c r="LUS3" s="225"/>
      <c r="LUT3" s="225"/>
      <c r="LUU3" s="225"/>
      <c r="LUV3" s="225"/>
      <c r="LUW3" s="225"/>
      <c r="LUX3" s="225"/>
      <c r="LUY3" s="225"/>
      <c r="LUZ3" s="225"/>
      <c r="LVA3" s="225"/>
      <c r="LVB3" s="225"/>
      <c r="LVC3" s="225"/>
      <c r="LVD3" s="225"/>
      <c r="LVE3" s="225"/>
      <c r="LVF3" s="225"/>
      <c r="LVG3" s="225"/>
      <c r="LVH3" s="225"/>
      <c r="LVI3" s="225"/>
      <c r="LVJ3" s="225"/>
      <c r="LVK3" s="225"/>
      <c r="LVL3" s="225"/>
      <c r="LVM3" s="225"/>
      <c r="LVN3" s="225"/>
      <c r="LVO3" s="225"/>
      <c r="LVP3" s="225"/>
      <c r="LVQ3" s="225"/>
      <c r="LVR3" s="225"/>
      <c r="LVS3" s="225"/>
      <c r="LVT3" s="225"/>
      <c r="LVU3" s="225"/>
      <c r="LVV3" s="225"/>
      <c r="LVW3" s="225"/>
      <c r="LVX3" s="225"/>
      <c r="LVY3" s="225"/>
      <c r="LVZ3" s="225"/>
      <c r="LWA3" s="225"/>
      <c r="LWB3" s="225"/>
      <c r="LWC3" s="225"/>
      <c r="LWD3" s="225"/>
      <c r="LWE3" s="225"/>
      <c r="LWF3" s="225"/>
      <c r="LWG3" s="225"/>
      <c r="LWH3" s="225"/>
      <c r="LWI3" s="225"/>
      <c r="LWJ3" s="225"/>
      <c r="LWK3" s="225"/>
      <c r="LWL3" s="225"/>
      <c r="LWM3" s="225"/>
      <c r="LWN3" s="225"/>
      <c r="LWO3" s="225"/>
      <c r="LWP3" s="225"/>
      <c r="LWQ3" s="225"/>
      <c r="LWR3" s="225"/>
      <c r="LWS3" s="225"/>
      <c r="LWT3" s="225"/>
      <c r="LWU3" s="225"/>
      <c r="LWV3" s="225"/>
      <c r="LWW3" s="225"/>
      <c r="LWX3" s="225"/>
      <c r="LWY3" s="225"/>
      <c r="LWZ3" s="225"/>
      <c r="LXA3" s="225"/>
      <c r="LXB3" s="225"/>
      <c r="LXC3" s="225"/>
      <c r="LXD3" s="225"/>
      <c r="LXE3" s="225"/>
      <c r="LXF3" s="225"/>
      <c r="LXG3" s="225"/>
      <c r="LXH3" s="225"/>
      <c r="LXI3" s="225"/>
      <c r="LXJ3" s="225"/>
      <c r="LXK3" s="225"/>
      <c r="LXL3" s="225"/>
      <c r="LXM3" s="225"/>
      <c r="LXN3" s="225"/>
      <c r="LXO3" s="225"/>
      <c r="LXP3" s="225"/>
      <c r="LXQ3" s="225"/>
      <c r="LXR3" s="225"/>
      <c r="LXS3" s="225"/>
      <c r="LXT3" s="225"/>
      <c r="LXU3" s="225"/>
      <c r="LXV3" s="225"/>
      <c r="LXW3" s="225"/>
      <c r="LXX3" s="225"/>
      <c r="LXY3" s="225"/>
      <c r="LXZ3" s="225"/>
      <c r="LYA3" s="225"/>
      <c r="LYB3" s="225"/>
      <c r="LYC3" s="225"/>
      <c r="LYD3" s="225"/>
      <c r="LYE3" s="225"/>
      <c r="LYF3" s="225"/>
      <c r="LYG3" s="225"/>
      <c r="LYH3" s="225"/>
      <c r="LYI3" s="225"/>
      <c r="LYJ3" s="225"/>
      <c r="LYK3" s="225"/>
      <c r="LYL3" s="225"/>
      <c r="LYM3" s="225"/>
      <c r="LYN3" s="225"/>
      <c r="LYO3" s="225"/>
      <c r="LYP3" s="225"/>
      <c r="LYQ3" s="225"/>
      <c r="LYR3" s="225"/>
      <c r="LYS3" s="225"/>
      <c r="LYT3" s="225"/>
      <c r="LYU3" s="225"/>
      <c r="LYV3" s="225"/>
      <c r="LYW3" s="225"/>
      <c r="LYX3" s="225"/>
      <c r="LYY3" s="225"/>
      <c r="LYZ3" s="225"/>
      <c r="LZA3" s="225"/>
      <c r="LZB3" s="225"/>
      <c r="LZC3" s="225"/>
      <c r="LZD3" s="225"/>
      <c r="LZE3" s="225"/>
      <c r="LZF3" s="225"/>
      <c r="LZG3" s="225"/>
      <c r="LZH3" s="225"/>
      <c r="LZI3" s="225"/>
      <c r="LZJ3" s="225"/>
      <c r="LZK3" s="225"/>
      <c r="LZL3" s="225"/>
      <c r="LZM3" s="225"/>
      <c r="LZN3" s="225"/>
      <c r="LZO3" s="225"/>
      <c r="LZP3" s="225"/>
      <c r="LZQ3" s="225"/>
      <c r="LZR3" s="225"/>
      <c r="LZS3" s="225"/>
      <c r="LZT3" s="225"/>
      <c r="LZU3" s="225"/>
      <c r="LZV3" s="225"/>
      <c r="LZW3" s="225"/>
      <c r="LZX3" s="225"/>
      <c r="LZY3" s="225"/>
      <c r="LZZ3" s="225"/>
      <c r="MAA3" s="225"/>
      <c r="MAB3" s="225"/>
      <c r="MAC3" s="225"/>
      <c r="MAD3" s="225"/>
      <c r="MAE3" s="225"/>
      <c r="MAF3" s="225"/>
      <c r="MAG3" s="225"/>
      <c r="MAH3" s="225"/>
      <c r="MAI3" s="225"/>
      <c r="MAJ3" s="225"/>
      <c r="MAK3" s="225"/>
      <c r="MAL3" s="225"/>
      <c r="MAM3" s="225"/>
      <c r="MAN3" s="225"/>
      <c r="MAO3" s="225"/>
      <c r="MAP3" s="225"/>
      <c r="MAQ3" s="225"/>
      <c r="MAR3" s="225"/>
      <c r="MAS3" s="225"/>
      <c r="MAT3" s="225"/>
      <c r="MAU3" s="225"/>
      <c r="MAV3" s="225"/>
      <c r="MAW3" s="225"/>
      <c r="MAX3" s="225"/>
      <c r="MAY3" s="225"/>
      <c r="MAZ3" s="225"/>
      <c r="MBA3" s="225"/>
      <c r="MBB3" s="225"/>
      <c r="MBC3" s="225"/>
      <c r="MBD3" s="225"/>
      <c r="MBE3" s="225"/>
      <c r="MBF3" s="225"/>
      <c r="MBG3" s="225"/>
      <c r="MBH3" s="225"/>
      <c r="MBI3" s="225"/>
      <c r="MBJ3" s="225"/>
      <c r="MBK3" s="225"/>
      <c r="MBL3" s="225"/>
      <c r="MBM3" s="225"/>
      <c r="MBN3" s="225"/>
      <c r="MBO3" s="225"/>
      <c r="MBP3" s="225"/>
      <c r="MBQ3" s="225"/>
      <c r="MBR3" s="225"/>
      <c r="MBS3" s="225"/>
      <c r="MBT3" s="225"/>
      <c r="MBU3" s="225"/>
      <c r="MBV3" s="225"/>
      <c r="MBW3" s="225"/>
      <c r="MBX3" s="225"/>
      <c r="MBY3" s="225"/>
      <c r="MBZ3" s="225"/>
      <c r="MCA3" s="225"/>
      <c r="MCB3" s="225"/>
      <c r="MCC3" s="225"/>
      <c r="MCD3" s="225"/>
      <c r="MCE3" s="225"/>
      <c r="MCF3" s="225"/>
      <c r="MCG3" s="225"/>
      <c r="MCH3" s="225"/>
      <c r="MCI3" s="225"/>
      <c r="MCJ3" s="225"/>
      <c r="MCK3" s="225"/>
      <c r="MCL3" s="225"/>
      <c r="MCM3" s="225"/>
      <c r="MCN3" s="225"/>
      <c r="MCO3" s="225"/>
      <c r="MCP3" s="225"/>
      <c r="MCQ3" s="225"/>
      <c r="MCR3" s="225"/>
      <c r="MCS3" s="225"/>
      <c r="MCT3" s="225"/>
      <c r="MCU3" s="225"/>
      <c r="MCV3" s="225"/>
      <c r="MCW3" s="225"/>
      <c r="MCX3" s="225"/>
      <c r="MCY3" s="225"/>
      <c r="MCZ3" s="225"/>
      <c r="MDA3" s="225"/>
      <c r="MDB3" s="225"/>
      <c r="MDC3" s="225"/>
      <c r="MDD3" s="225"/>
      <c r="MDE3" s="225"/>
      <c r="MDF3" s="225"/>
      <c r="MDG3" s="225"/>
      <c r="MDH3" s="225"/>
      <c r="MDI3" s="225"/>
      <c r="MDJ3" s="225"/>
      <c r="MDK3" s="225"/>
      <c r="MDL3" s="225"/>
      <c r="MDM3" s="225"/>
      <c r="MDN3" s="225"/>
      <c r="MDO3" s="225"/>
      <c r="MDP3" s="225"/>
      <c r="MDQ3" s="225"/>
      <c r="MDR3" s="225"/>
      <c r="MDS3" s="225"/>
      <c r="MDT3" s="225"/>
      <c r="MDU3" s="225"/>
      <c r="MDV3" s="225"/>
      <c r="MDW3" s="225"/>
      <c r="MDX3" s="225"/>
      <c r="MDY3" s="225"/>
      <c r="MDZ3" s="225"/>
      <c r="MEA3" s="225"/>
      <c r="MEB3" s="225"/>
      <c r="MEC3" s="225"/>
      <c r="MED3" s="225"/>
      <c r="MEE3" s="225"/>
      <c r="MEF3" s="225"/>
      <c r="MEG3" s="225"/>
      <c r="MEH3" s="225"/>
      <c r="MEI3" s="225"/>
      <c r="MEJ3" s="225"/>
      <c r="MEK3" s="225"/>
      <c r="MEL3" s="225"/>
      <c r="MEM3" s="225"/>
      <c r="MEN3" s="225"/>
      <c r="MEO3" s="225"/>
      <c r="MEP3" s="225"/>
      <c r="MEQ3" s="225"/>
      <c r="MER3" s="225"/>
      <c r="MES3" s="225"/>
      <c r="MET3" s="225"/>
      <c r="MEU3" s="225"/>
      <c r="MEV3" s="225"/>
      <c r="MEW3" s="225"/>
      <c r="MEX3" s="225"/>
      <c r="MEY3" s="225"/>
      <c r="MEZ3" s="225"/>
      <c r="MFA3" s="225"/>
      <c r="MFB3" s="225"/>
      <c r="MFC3" s="225"/>
      <c r="MFD3" s="225"/>
      <c r="MFE3" s="225"/>
      <c r="MFF3" s="225"/>
      <c r="MFG3" s="225"/>
      <c r="MFH3" s="225"/>
      <c r="MFI3" s="225"/>
      <c r="MFJ3" s="225"/>
      <c r="MFK3" s="225"/>
      <c r="MFL3" s="225"/>
      <c r="MFM3" s="225"/>
      <c r="MFN3" s="225"/>
      <c r="MFO3" s="225"/>
      <c r="MFP3" s="225"/>
      <c r="MFQ3" s="225"/>
      <c r="MFR3" s="225"/>
      <c r="MFS3" s="225"/>
      <c r="MFT3" s="225"/>
      <c r="MFU3" s="225"/>
      <c r="MFV3" s="225"/>
      <c r="MFW3" s="225"/>
      <c r="MFX3" s="225"/>
      <c r="MFY3" s="225"/>
      <c r="MFZ3" s="225"/>
      <c r="MGA3" s="225"/>
      <c r="MGB3" s="225"/>
      <c r="MGC3" s="225"/>
      <c r="MGD3" s="225"/>
      <c r="MGE3" s="225"/>
      <c r="MGF3" s="225"/>
      <c r="MGG3" s="225"/>
      <c r="MGH3" s="225"/>
      <c r="MGI3" s="225"/>
      <c r="MGJ3" s="225"/>
      <c r="MGK3" s="225"/>
      <c r="MGL3" s="225"/>
      <c r="MGM3" s="225"/>
      <c r="MGN3" s="225"/>
      <c r="MGO3" s="225"/>
      <c r="MGP3" s="225"/>
      <c r="MGQ3" s="225"/>
      <c r="MGR3" s="225"/>
      <c r="MGS3" s="225"/>
      <c r="MGT3" s="225"/>
      <c r="MGU3" s="225"/>
      <c r="MGV3" s="225"/>
      <c r="MGW3" s="225"/>
      <c r="MGX3" s="225"/>
      <c r="MGY3" s="225"/>
      <c r="MGZ3" s="225"/>
      <c r="MHA3" s="225"/>
      <c r="MHB3" s="225"/>
      <c r="MHC3" s="225"/>
      <c r="MHD3" s="225"/>
      <c r="MHE3" s="225"/>
      <c r="MHF3" s="225"/>
      <c r="MHG3" s="225"/>
      <c r="MHH3" s="225"/>
      <c r="MHI3" s="225"/>
      <c r="MHJ3" s="225"/>
      <c r="MHK3" s="225"/>
      <c r="MHL3" s="225"/>
      <c r="MHM3" s="225"/>
      <c r="MHN3" s="225"/>
      <c r="MHO3" s="225"/>
      <c r="MHP3" s="225"/>
      <c r="MHQ3" s="225"/>
      <c r="MHR3" s="225"/>
      <c r="MHS3" s="225"/>
      <c r="MHT3" s="225"/>
      <c r="MHU3" s="225"/>
      <c r="MHV3" s="225"/>
      <c r="MHW3" s="225"/>
      <c r="MHX3" s="225"/>
      <c r="MHY3" s="225"/>
      <c r="MHZ3" s="225"/>
      <c r="MIA3" s="225"/>
      <c r="MIB3" s="225"/>
      <c r="MIC3" s="225"/>
      <c r="MID3" s="225"/>
      <c r="MIE3" s="225"/>
      <c r="MIF3" s="225"/>
      <c r="MIG3" s="225"/>
      <c r="MIH3" s="225"/>
      <c r="MII3" s="225"/>
      <c r="MIJ3" s="225"/>
      <c r="MIK3" s="225"/>
      <c r="MIL3" s="225"/>
      <c r="MIM3" s="225"/>
      <c r="MIN3" s="225"/>
      <c r="MIO3" s="225"/>
      <c r="MIP3" s="225"/>
      <c r="MIQ3" s="225"/>
      <c r="MIR3" s="225"/>
      <c r="MIS3" s="225"/>
      <c r="MIT3" s="225"/>
      <c r="MIU3" s="225"/>
      <c r="MIV3" s="225"/>
      <c r="MIW3" s="225"/>
      <c r="MIX3" s="225"/>
      <c r="MIY3" s="225"/>
      <c r="MIZ3" s="225"/>
      <c r="MJA3" s="225"/>
      <c r="MJB3" s="225"/>
      <c r="MJC3" s="225"/>
      <c r="MJD3" s="225"/>
      <c r="MJE3" s="225"/>
      <c r="MJF3" s="225"/>
      <c r="MJG3" s="225"/>
      <c r="MJH3" s="225"/>
      <c r="MJI3" s="225"/>
      <c r="MJJ3" s="225"/>
      <c r="MJK3" s="225"/>
      <c r="MJL3" s="225"/>
      <c r="MJM3" s="225"/>
      <c r="MJN3" s="225"/>
      <c r="MJO3" s="225"/>
      <c r="MJP3" s="225"/>
      <c r="MJQ3" s="225"/>
      <c r="MJR3" s="225"/>
      <c r="MJS3" s="225"/>
      <c r="MJT3" s="225"/>
      <c r="MJU3" s="225"/>
      <c r="MJV3" s="225"/>
      <c r="MJW3" s="225"/>
      <c r="MJX3" s="225"/>
      <c r="MJY3" s="225"/>
      <c r="MJZ3" s="225"/>
      <c r="MKA3" s="225"/>
      <c r="MKB3" s="225"/>
      <c r="MKC3" s="225"/>
      <c r="MKD3" s="225"/>
      <c r="MKE3" s="225"/>
      <c r="MKF3" s="225"/>
      <c r="MKG3" s="225"/>
      <c r="MKH3" s="225"/>
      <c r="MKI3" s="225"/>
      <c r="MKJ3" s="225"/>
      <c r="MKK3" s="225"/>
      <c r="MKL3" s="225"/>
      <c r="MKM3" s="225"/>
      <c r="MKN3" s="225"/>
      <c r="MKO3" s="225"/>
      <c r="MKP3" s="225"/>
      <c r="MKQ3" s="225"/>
      <c r="MKR3" s="225"/>
      <c r="MKS3" s="225"/>
      <c r="MKT3" s="225"/>
      <c r="MKU3" s="225"/>
      <c r="MKV3" s="225"/>
      <c r="MKW3" s="225"/>
      <c r="MKX3" s="225"/>
      <c r="MKY3" s="225"/>
      <c r="MKZ3" s="225"/>
      <c r="MLA3" s="225"/>
      <c r="MLB3" s="225"/>
      <c r="MLC3" s="225"/>
      <c r="MLD3" s="225"/>
      <c r="MLE3" s="225"/>
      <c r="MLF3" s="225"/>
      <c r="MLG3" s="225"/>
      <c r="MLH3" s="225"/>
      <c r="MLI3" s="225"/>
      <c r="MLJ3" s="225"/>
      <c r="MLK3" s="225"/>
      <c r="MLL3" s="225"/>
      <c r="MLM3" s="225"/>
      <c r="MLN3" s="225"/>
      <c r="MLO3" s="225"/>
      <c r="MLP3" s="225"/>
      <c r="MLQ3" s="225"/>
      <c r="MLR3" s="225"/>
      <c r="MLS3" s="225"/>
      <c r="MLT3" s="225"/>
      <c r="MLU3" s="225"/>
      <c r="MLV3" s="225"/>
      <c r="MLW3" s="225"/>
      <c r="MLX3" s="225"/>
      <c r="MLY3" s="225"/>
      <c r="MLZ3" s="225"/>
      <c r="MMA3" s="225"/>
      <c r="MMB3" s="225"/>
      <c r="MMC3" s="225"/>
      <c r="MMD3" s="225"/>
      <c r="MME3" s="225"/>
      <c r="MMF3" s="225"/>
      <c r="MMG3" s="225"/>
      <c r="MMH3" s="225"/>
      <c r="MMI3" s="225"/>
      <c r="MMJ3" s="225"/>
      <c r="MMK3" s="225"/>
      <c r="MML3" s="225"/>
      <c r="MMM3" s="225"/>
      <c r="MMN3" s="225"/>
      <c r="MMO3" s="225"/>
      <c r="MMP3" s="225"/>
      <c r="MMQ3" s="225"/>
      <c r="MMR3" s="225"/>
      <c r="MMS3" s="225"/>
      <c r="MMT3" s="225"/>
      <c r="MMU3" s="225"/>
      <c r="MMV3" s="225"/>
      <c r="MMW3" s="225"/>
      <c r="MMX3" s="225"/>
      <c r="MMY3" s="225"/>
      <c r="MMZ3" s="225"/>
      <c r="MNA3" s="225"/>
      <c r="MNB3" s="225"/>
      <c r="MNC3" s="225"/>
      <c r="MND3" s="225"/>
      <c r="MNE3" s="225"/>
      <c r="MNF3" s="225"/>
      <c r="MNG3" s="225"/>
      <c r="MNH3" s="225"/>
      <c r="MNI3" s="225"/>
      <c r="MNJ3" s="225"/>
      <c r="MNK3" s="225"/>
      <c r="MNL3" s="225"/>
      <c r="MNM3" s="225"/>
      <c r="MNN3" s="225"/>
      <c r="MNO3" s="225"/>
      <c r="MNP3" s="225"/>
      <c r="MNQ3" s="225"/>
      <c r="MNR3" s="225"/>
      <c r="MNS3" s="225"/>
      <c r="MNT3" s="225"/>
      <c r="MNU3" s="225"/>
      <c r="MNV3" s="225"/>
      <c r="MNW3" s="225"/>
      <c r="MNX3" s="225"/>
      <c r="MNY3" s="225"/>
      <c r="MNZ3" s="225"/>
      <c r="MOA3" s="225"/>
      <c r="MOB3" s="225"/>
      <c r="MOC3" s="225"/>
      <c r="MOD3" s="225"/>
      <c r="MOE3" s="225"/>
      <c r="MOF3" s="225"/>
      <c r="MOG3" s="225"/>
      <c r="MOH3" s="225"/>
      <c r="MOI3" s="225"/>
      <c r="MOJ3" s="225"/>
      <c r="MOK3" s="225"/>
      <c r="MOL3" s="225"/>
      <c r="MOM3" s="225"/>
      <c r="MON3" s="225"/>
      <c r="MOO3" s="225"/>
      <c r="MOP3" s="225"/>
      <c r="MOQ3" s="225"/>
      <c r="MOR3" s="225"/>
      <c r="MOS3" s="225"/>
      <c r="MOT3" s="225"/>
      <c r="MOU3" s="225"/>
      <c r="MOV3" s="225"/>
      <c r="MOW3" s="225"/>
      <c r="MOX3" s="225"/>
      <c r="MOY3" s="225"/>
      <c r="MOZ3" s="225"/>
      <c r="MPA3" s="225"/>
      <c r="MPB3" s="225"/>
      <c r="MPC3" s="225"/>
      <c r="MPD3" s="225"/>
      <c r="MPE3" s="225"/>
      <c r="MPF3" s="225"/>
      <c r="MPG3" s="225"/>
      <c r="MPH3" s="225"/>
      <c r="MPI3" s="225"/>
      <c r="MPJ3" s="225"/>
      <c r="MPK3" s="225"/>
      <c r="MPL3" s="225"/>
      <c r="MPM3" s="225"/>
      <c r="MPN3" s="225"/>
      <c r="MPO3" s="225"/>
      <c r="MPP3" s="225"/>
      <c r="MPQ3" s="225"/>
      <c r="MPR3" s="225"/>
      <c r="MPS3" s="225"/>
      <c r="MPT3" s="225"/>
      <c r="MPU3" s="225"/>
      <c r="MPV3" s="225"/>
      <c r="MPW3" s="225"/>
      <c r="MPX3" s="225"/>
      <c r="MPY3" s="225"/>
      <c r="MPZ3" s="225"/>
      <c r="MQA3" s="225"/>
      <c r="MQB3" s="225"/>
      <c r="MQC3" s="225"/>
      <c r="MQD3" s="225"/>
      <c r="MQE3" s="225"/>
      <c r="MQF3" s="225"/>
      <c r="MQG3" s="225"/>
      <c r="MQH3" s="225"/>
      <c r="MQI3" s="225"/>
      <c r="MQJ3" s="225"/>
      <c r="MQK3" s="225"/>
      <c r="MQL3" s="225"/>
      <c r="MQM3" s="225"/>
      <c r="MQN3" s="225"/>
      <c r="MQO3" s="225"/>
      <c r="MQP3" s="225"/>
      <c r="MQQ3" s="225"/>
      <c r="MQR3" s="225"/>
      <c r="MQS3" s="225"/>
      <c r="MQT3" s="225"/>
      <c r="MQU3" s="225"/>
      <c r="MQV3" s="225"/>
      <c r="MQW3" s="225"/>
      <c r="MQX3" s="225"/>
      <c r="MQY3" s="225"/>
      <c r="MQZ3" s="225"/>
      <c r="MRA3" s="225"/>
      <c r="MRB3" s="225"/>
      <c r="MRC3" s="225"/>
      <c r="MRD3" s="225"/>
      <c r="MRE3" s="225"/>
      <c r="MRF3" s="225"/>
      <c r="MRG3" s="225"/>
      <c r="MRH3" s="225"/>
      <c r="MRI3" s="225"/>
      <c r="MRJ3" s="225"/>
      <c r="MRK3" s="225"/>
      <c r="MRL3" s="225"/>
      <c r="MRM3" s="225"/>
      <c r="MRN3" s="225"/>
      <c r="MRO3" s="225"/>
      <c r="MRP3" s="225"/>
      <c r="MRQ3" s="225"/>
      <c r="MRR3" s="225"/>
      <c r="MRS3" s="225"/>
      <c r="MRT3" s="225"/>
      <c r="MRU3" s="225"/>
      <c r="MRV3" s="225"/>
      <c r="MRW3" s="225"/>
      <c r="MRX3" s="225"/>
      <c r="MRY3" s="225"/>
      <c r="MRZ3" s="225"/>
      <c r="MSA3" s="225"/>
      <c r="MSB3" s="225"/>
      <c r="MSC3" s="225"/>
      <c r="MSD3" s="225"/>
      <c r="MSE3" s="225"/>
      <c r="MSF3" s="225"/>
      <c r="MSG3" s="225"/>
      <c r="MSH3" s="225"/>
      <c r="MSI3" s="225"/>
      <c r="MSJ3" s="225"/>
      <c r="MSK3" s="225"/>
      <c r="MSL3" s="225"/>
      <c r="MSM3" s="225"/>
      <c r="MSN3" s="225"/>
      <c r="MSO3" s="225"/>
      <c r="MSP3" s="225"/>
      <c r="MSQ3" s="225"/>
      <c r="MSR3" s="225"/>
      <c r="MSS3" s="225"/>
      <c r="MST3" s="225"/>
      <c r="MSU3" s="225"/>
      <c r="MSV3" s="225"/>
      <c r="MSW3" s="225"/>
      <c r="MSX3" s="225"/>
      <c r="MSY3" s="225"/>
      <c r="MSZ3" s="225"/>
      <c r="MTA3" s="225"/>
      <c r="MTB3" s="225"/>
      <c r="MTC3" s="225"/>
      <c r="MTD3" s="225"/>
      <c r="MTE3" s="225"/>
      <c r="MTF3" s="225"/>
      <c r="MTG3" s="225"/>
      <c r="MTH3" s="225"/>
      <c r="MTI3" s="225"/>
      <c r="MTJ3" s="225"/>
      <c r="MTK3" s="225"/>
      <c r="MTL3" s="225"/>
      <c r="MTM3" s="225"/>
      <c r="MTN3" s="225"/>
      <c r="MTO3" s="225"/>
      <c r="MTP3" s="225"/>
      <c r="MTQ3" s="225"/>
      <c r="MTR3" s="225"/>
      <c r="MTS3" s="225"/>
      <c r="MTT3" s="225"/>
      <c r="MTU3" s="225"/>
      <c r="MTV3" s="225"/>
      <c r="MTW3" s="225"/>
      <c r="MTX3" s="225"/>
      <c r="MTY3" s="225"/>
      <c r="MTZ3" s="225"/>
      <c r="MUA3" s="225"/>
      <c r="MUB3" s="225"/>
      <c r="MUC3" s="225"/>
      <c r="MUD3" s="225"/>
      <c r="MUE3" s="225"/>
      <c r="MUF3" s="225"/>
      <c r="MUG3" s="225"/>
      <c r="MUH3" s="225"/>
      <c r="MUI3" s="225"/>
      <c r="MUJ3" s="225"/>
      <c r="MUK3" s="225"/>
      <c r="MUL3" s="225"/>
      <c r="MUM3" s="225"/>
      <c r="MUN3" s="225"/>
      <c r="MUO3" s="225"/>
      <c r="MUP3" s="225"/>
      <c r="MUQ3" s="225"/>
      <c r="MUR3" s="225"/>
      <c r="MUS3" s="225"/>
      <c r="MUT3" s="225"/>
      <c r="MUU3" s="225"/>
      <c r="MUV3" s="225"/>
      <c r="MUW3" s="225"/>
      <c r="MUX3" s="225"/>
      <c r="MUY3" s="225"/>
      <c r="MUZ3" s="225"/>
      <c r="MVA3" s="225"/>
      <c r="MVB3" s="225"/>
      <c r="MVC3" s="225"/>
      <c r="MVD3" s="225"/>
      <c r="MVE3" s="225"/>
      <c r="MVF3" s="225"/>
      <c r="MVG3" s="225"/>
      <c r="MVH3" s="225"/>
      <c r="MVI3" s="225"/>
      <c r="MVJ3" s="225"/>
      <c r="MVK3" s="225"/>
      <c r="MVL3" s="225"/>
      <c r="MVM3" s="225"/>
      <c r="MVN3" s="225"/>
      <c r="MVO3" s="225"/>
      <c r="MVP3" s="225"/>
      <c r="MVQ3" s="225"/>
      <c r="MVR3" s="225"/>
      <c r="MVS3" s="225"/>
      <c r="MVT3" s="225"/>
      <c r="MVU3" s="225"/>
      <c r="MVV3" s="225"/>
      <c r="MVW3" s="225"/>
      <c r="MVX3" s="225"/>
      <c r="MVY3" s="225"/>
      <c r="MVZ3" s="225"/>
      <c r="MWA3" s="225"/>
      <c r="MWB3" s="225"/>
      <c r="MWC3" s="225"/>
      <c r="MWD3" s="225"/>
      <c r="MWE3" s="225"/>
      <c r="MWF3" s="225"/>
      <c r="MWG3" s="225"/>
      <c r="MWH3" s="225"/>
      <c r="MWI3" s="225"/>
      <c r="MWJ3" s="225"/>
      <c r="MWK3" s="225"/>
      <c r="MWL3" s="225"/>
      <c r="MWM3" s="225"/>
      <c r="MWN3" s="225"/>
      <c r="MWO3" s="225"/>
      <c r="MWP3" s="225"/>
      <c r="MWQ3" s="225"/>
      <c r="MWR3" s="225"/>
      <c r="MWS3" s="225"/>
      <c r="MWT3" s="225"/>
      <c r="MWU3" s="225"/>
      <c r="MWV3" s="225"/>
      <c r="MWW3" s="225"/>
      <c r="MWX3" s="225"/>
      <c r="MWY3" s="225"/>
      <c r="MWZ3" s="225"/>
      <c r="MXA3" s="225"/>
      <c r="MXB3" s="225"/>
      <c r="MXC3" s="225"/>
      <c r="MXD3" s="225"/>
      <c r="MXE3" s="225"/>
      <c r="MXF3" s="225"/>
      <c r="MXG3" s="225"/>
      <c r="MXH3" s="225"/>
      <c r="MXI3" s="225"/>
      <c r="MXJ3" s="225"/>
      <c r="MXK3" s="225"/>
      <c r="MXL3" s="225"/>
      <c r="MXM3" s="225"/>
      <c r="MXN3" s="225"/>
      <c r="MXO3" s="225"/>
      <c r="MXP3" s="225"/>
      <c r="MXQ3" s="225"/>
      <c r="MXR3" s="225"/>
      <c r="MXS3" s="225"/>
      <c r="MXT3" s="225"/>
      <c r="MXU3" s="225"/>
      <c r="MXV3" s="225"/>
      <c r="MXW3" s="225"/>
      <c r="MXX3" s="225"/>
      <c r="MXY3" s="225"/>
      <c r="MXZ3" s="225"/>
      <c r="MYA3" s="225"/>
      <c r="MYB3" s="225"/>
      <c r="MYC3" s="225"/>
      <c r="MYD3" s="225"/>
      <c r="MYE3" s="225"/>
      <c r="MYF3" s="225"/>
      <c r="MYG3" s="225"/>
      <c r="MYH3" s="225"/>
      <c r="MYI3" s="225"/>
      <c r="MYJ3" s="225"/>
      <c r="MYK3" s="225"/>
      <c r="MYL3" s="225"/>
      <c r="MYM3" s="225"/>
      <c r="MYN3" s="225"/>
      <c r="MYO3" s="225"/>
      <c r="MYP3" s="225"/>
      <c r="MYQ3" s="225"/>
      <c r="MYR3" s="225"/>
      <c r="MYS3" s="225"/>
      <c r="MYT3" s="225"/>
      <c r="MYU3" s="225"/>
      <c r="MYV3" s="225"/>
      <c r="MYW3" s="225"/>
      <c r="MYX3" s="225"/>
      <c r="MYY3" s="225"/>
      <c r="MYZ3" s="225"/>
      <c r="MZA3" s="225"/>
      <c r="MZB3" s="225"/>
      <c r="MZC3" s="225"/>
      <c r="MZD3" s="225"/>
      <c r="MZE3" s="225"/>
      <c r="MZF3" s="225"/>
      <c r="MZG3" s="225"/>
      <c r="MZH3" s="225"/>
      <c r="MZI3" s="225"/>
      <c r="MZJ3" s="225"/>
      <c r="MZK3" s="225"/>
      <c r="MZL3" s="225"/>
      <c r="MZM3" s="225"/>
      <c r="MZN3" s="225"/>
      <c r="MZO3" s="225"/>
      <c r="MZP3" s="225"/>
      <c r="MZQ3" s="225"/>
      <c r="MZR3" s="225"/>
      <c r="MZS3" s="225"/>
      <c r="MZT3" s="225"/>
      <c r="MZU3" s="225"/>
      <c r="MZV3" s="225"/>
      <c r="MZW3" s="225"/>
      <c r="MZX3" s="225"/>
      <c r="MZY3" s="225"/>
      <c r="MZZ3" s="225"/>
      <c r="NAA3" s="225"/>
      <c r="NAB3" s="225"/>
      <c r="NAC3" s="225"/>
      <c r="NAD3" s="225"/>
      <c r="NAE3" s="225"/>
      <c r="NAF3" s="225"/>
      <c r="NAG3" s="225"/>
      <c r="NAH3" s="225"/>
      <c r="NAI3" s="225"/>
      <c r="NAJ3" s="225"/>
      <c r="NAK3" s="225"/>
      <c r="NAL3" s="225"/>
      <c r="NAM3" s="225"/>
      <c r="NAN3" s="225"/>
      <c r="NAO3" s="225"/>
      <c r="NAP3" s="225"/>
      <c r="NAQ3" s="225"/>
      <c r="NAR3" s="225"/>
      <c r="NAS3" s="225"/>
      <c r="NAT3" s="225"/>
      <c r="NAU3" s="225"/>
      <c r="NAV3" s="225"/>
      <c r="NAW3" s="225"/>
      <c r="NAX3" s="225"/>
      <c r="NAY3" s="225"/>
      <c r="NAZ3" s="225"/>
      <c r="NBA3" s="225"/>
      <c r="NBB3" s="225"/>
      <c r="NBC3" s="225"/>
      <c r="NBD3" s="225"/>
      <c r="NBE3" s="225"/>
      <c r="NBF3" s="225"/>
      <c r="NBG3" s="225"/>
      <c r="NBH3" s="225"/>
      <c r="NBI3" s="225"/>
      <c r="NBJ3" s="225"/>
      <c r="NBK3" s="225"/>
      <c r="NBL3" s="225"/>
      <c r="NBM3" s="225"/>
      <c r="NBN3" s="225"/>
      <c r="NBO3" s="225"/>
      <c r="NBP3" s="225"/>
      <c r="NBQ3" s="225"/>
      <c r="NBR3" s="225"/>
      <c r="NBS3" s="225"/>
      <c r="NBT3" s="225"/>
      <c r="NBU3" s="225"/>
      <c r="NBV3" s="225"/>
      <c r="NBW3" s="225"/>
      <c r="NBX3" s="225"/>
      <c r="NBY3" s="225"/>
      <c r="NBZ3" s="225"/>
      <c r="NCA3" s="225"/>
      <c r="NCB3" s="225"/>
      <c r="NCC3" s="225"/>
      <c r="NCD3" s="225"/>
      <c r="NCE3" s="225"/>
      <c r="NCF3" s="225"/>
      <c r="NCG3" s="225"/>
      <c r="NCH3" s="225"/>
      <c r="NCI3" s="225"/>
      <c r="NCJ3" s="225"/>
      <c r="NCK3" s="225"/>
      <c r="NCL3" s="225"/>
      <c r="NCM3" s="225"/>
      <c r="NCN3" s="225"/>
      <c r="NCO3" s="225"/>
      <c r="NCP3" s="225"/>
      <c r="NCQ3" s="225"/>
      <c r="NCR3" s="225"/>
      <c r="NCS3" s="225"/>
      <c r="NCT3" s="225"/>
      <c r="NCU3" s="225"/>
      <c r="NCV3" s="225"/>
      <c r="NCW3" s="225"/>
      <c r="NCX3" s="225"/>
      <c r="NCY3" s="225"/>
      <c r="NCZ3" s="225"/>
      <c r="NDA3" s="225"/>
      <c r="NDB3" s="225"/>
      <c r="NDC3" s="225"/>
      <c r="NDD3" s="225"/>
      <c r="NDE3" s="225"/>
      <c r="NDF3" s="225"/>
      <c r="NDG3" s="225"/>
      <c r="NDH3" s="225"/>
      <c r="NDI3" s="225"/>
      <c r="NDJ3" s="225"/>
      <c r="NDK3" s="225"/>
      <c r="NDL3" s="225"/>
      <c r="NDM3" s="225"/>
      <c r="NDN3" s="225"/>
      <c r="NDO3" s="225"/>
      <c r="NDP3" s="225"/>
      <c r="NDQ3" s="225"/>
      <c r="NDR3" s="225"/>
      <c r="NDS3" s="225"/>
      <c r="NDT3" s="225"/>
      <c r="NDU3" s="225"/>
      <c r="NDV3" s="225"/>
      <c r="NDW3" s="225"/>
      <c r="NDX3" s="225"/>
      <c r="NDY3" s="225"/>
      <c r="NDZ3" s="225"/>
      <c r="NEA3" s="225"/>
      <c r="NEB3" s="225"/>
      <c r="NEC3" s="225"/>
      <c r="NED3" s="225"/>
      <c r="NEE3" s="225"/>
      <c r="NEF3" s="225"/>
      <c r="NEG3" s="225"/>
      <c r="NEH3" s="225"/>
      <c r="NEI3" s="225"/>
      <c r="NEJ3" s="225"/>
      <c r="NEK3" s="225"/>
      <c r="NEL3" s="225"/>
      <c r="NEM3" s="225"/>
      <c r="NEN3" s="225"/>
      <c r="NEO3" s="225"/>
      <c r="NEP3" s="225"/>
      <c r="NEQ3" s="225"/>
      <c r="NER3" s="225"/>
      <c r="NES3" s="225"/>
      <c r="NET3" s="225"/>
      <c r="NEU3" s="225"/>
      <c r="NEV3" s="225"/>
      <c r="NEW3" s="225"/>
      <c r="NEX3" s="225"/>
      <c r="NEY3" s="225"/>
      <c r="NEZ3" s="225"/>
      <c r="NFA3" s="225"/>
      <c r="NFB3" s="225"/>
      <c r="NFC3" s="225"/>
      <c r="NFD3" s="225"/>
      <c r="NFE3" s="225"/>
      <c r="NFF3" s="225"/>
      <c r="NFG3" s="225"/>
      <c r="NFH3" s="225"/>
      <c r="NFI3" s="225"/>
      <c r="NFJ3" s="225"/>
      <c r="NFK3" s="225"/>
      <c r="NFL3" s="225"/>
      <c r="NFM3" s="225"/>
      <c r="NFN3" s="225"/>
      <c r="NFO3" s="225"/>
      <c r="NFP3" s="225"/>
      <c r="NFQ3" s="225"/>
      <c r="NFR3" s="225"/>
      <c r="NFS3" s="225"/>
      <c r="NFT3" s="225"/>
      <c r="NFU3" s="225"/>
      <c r="NFV3" s="225"/>
      <c r="NFW3" s="225"/>
      <c r="NFX3" s="225"/>
      <c r="NFY3" s="225"/>
      <c r="NFZ3" s="225"/>
      <c r="NGA3" s="225"/>
      <c r="NGB3" s="225"/>
      <c r="NGC3" s="225"/>
      <c r="NGD3" s="225"/>
      <c r="NGE3" s="225"/>
      <c r="NGF3" s="225"/>
      <c r="NGG3" s="225"/>
      <c r="NGH3" s="225"/>
      <c r="NGI3" s="225"/>
      <c r="NGJ3" s="225"/>
      <c r="NGK3" s="225"/>
      <c r="NGL3" s="225"/>
      <c r="NGM3" s="225"/>
      <c r="NGN3" s="225"/>
      <c r="NGO3" s="225"/>
      <c r="NGP3" s="225"/>
      <c r="NGQ3" s="225"/>
      <c r="NGR3" s="225"/>
      <c r="NGS3" s="225"/>
      <c r="NGT3" s="225"/>
      <c r="NGU3" s="225"/>
      <c r="NGV3" s="225"/>
      <c r="NGW3" s="225"/>
      <c r="NGX3" s="225"/>
      <c r="NGY3" s="225"/>
      <c r="NGZ3" s="225"/>
      <c r="NHA3" s="225"/>
      <c r="NHB3" s="225"/>
      <c r="NHC3" s="225"/>
      <c r="NHD3" s="225"/>
      <c r="NHE3" s="225"/>
      <c r="NHF3" s="225"/>
      <c r="NHG3" s="225"/>
      <c r="NHH3" s="225"/>
      <c r="NHI3" s="225"/>
      <c r="NHJ3" s="225"/>
      <c r="NHK3" s="225"/>
      <c r="NHL3" s="225"/>
      <c r="NHM3" s="225"/>
      <c r="NHN3" s="225"/>
      <c r="NHO3" s="225"/>
      <c r="NHP3" s="225"/>
      <c r="NHQ3" s="225"/>
      <c r="NHR3" s="225"/>
      <c r="NHS3" s="225"/>
      <c r="NHT3" s="225"/>
      <c r="NHU3" s="225"/>
      <c r="NHV3" s="225"/>
      <c r="NHW3" s="225"/>
      <c r="NHX3" s="225"/>
      <c r="NHY3" s="225"/>
      <c r="NHZ3" s="225"/>
      <c r="NIA3" s="225"/>
      <c r="NIB3" s="225"/>
      <c r="NIC3" s="225"/>
      <c r="NID3" s="225"/>
      <c r="NIE3" s="225"/>
      <c r="NIF3" s="225"/>
      <c r="NIG3" s="225"/>
      <c r="NIH3" s="225"/>
      <c r="NII3" s="225"/>
      <c r="NIJ3" s="225"/>
      <c r="NIK3" s="225"/>
      <c r="NIL3" s="225"/>
      <c r="NIM3" s="225"/>
      <c r="NIN3" s="225"/>
      <c r="NIO3" s="225"/>
      <c r="NIP3" s="225"/>
      <c r="NIQ3" s="225"/>
      <c r="NIR3" s="225"/>
      <c r="NIS3" s="225"/>
      <c r="NIT3" s="225"/>
      <c r="NIU3" s="225"/>
      <c r="NIV3" s="225"/>
      <c r="NIW3" s="225"/>
      <c r="NIX3" s="225"/>
      <c r="NIY3" s="225"/>
      <c r="NIZ3" s="225"/>
      <c r="NJA3" s="225"/>
      <c r="NJB3" s="225"/>
      <c r="NJC3" s="225"/>
      <c r="NJD3" s="225"/>
      <c r="NJE3" s="225"/>
      <c r="NJF3" s="225"/>
      <c r="NJG3" s="225"/>
      <c r="NJH3" s="225"/>
      <c r="NJI3" s="225"/>
      <c r="NJJ3" s="225"/>
      <c r="NJK3" s="225"/>
      <c r="NJL3" s="225"/>
      <c r="NJM3" s="225"/>
      <c r="NJN3" s="225"/>
      <c r="NJO3" s="225"/>
      <c r="NJP3" s="225"/>
      <c r="NJQ3" s="225"/>
      <c r="NJR3" s="225"/>
      <c r="NJS3" s="225"/>
      <c r="NJT3" s="225"/>
      <c r="NJU3" s="225"/>
      <c r="NJV3" s="225"/>
      <c r="NJW3" s="225"/>
      <c r="NJX3" s="225"/>
      <c r="NJY3" s="225"/>
      <c r="NJZ3" s="225"/>
      <c r="NKA3" s="225"/>
      <c r="NKB3" s="225"/>
      <c r="NKC3" s="225"/>
      <c r="NKD3" s="225"/>
      <c r="NKE3" s="225"/>
      <c r="NKF3" s="225"/>
      <c r="NKG3" s="225"/>
      <c r="NKH3" s="225"/>
      <c r="NKI3" s="225"/>
      <c r="NKJ3" s="225"/>
      <c r="NKK3" s="225"/>
      <c r="NKL3" s="225"/>
      <c r="NKM3" s="225"/>
      <c r="NKN3" s="225"/>
      <c r="NKO3" s="225"/>
      <c r="NKP3" s="225"/>
      <c r="NKQ3" s="225"/>
      <c r="NKR3" s="225"/>
      <c r="NKS3" s="225"/>
      <c r="NKT3" s="225"/>
      <c r="NKU3" s="225"/>
      <c r="NKV3" s="225"/>
      <c r="NKW3" s="225"/>
      <c r="NKX3" s="225"/>
      <c r="NKY3" s="225"/>
      <c r="NKZ3" s="225"/>
      <c r="NLA3" s="225"/>
      <c r="NLB3" s="225"/>
      <c r="NLC3" s="225"/>
      <c r="NLD3" s="225"/>
      <c r="NLE3" s="225"/>
      <c r="NLF3" s="225"/>
      <c r="NLG3" s="225"/>
      <c r="NLH3" s="225"/>
      <c r="NLI3" s="225"/>
      <c r="NLJ3" s="225"/>
      <c r="NLK3" s="225"/>
      <c r="NLL3" s="225"/>
      <c r="NLM3" s="225"/>
      <c r="NLN3" s="225"/>
      <c r="NLO3" s="225"/>
      <c r="NLP3" s="225"/>
      <c r="NLQ3" s="225"/>
      <c r="NLR3" s="225"/>
      <c r="NLS3" s="225"/>
      <c r="NLT3" s="225"/>
      <c r="NLU3" s="225"/>
      <c r="NLV3" s="225"/>
      <c r="NLW3" s="225"/>
      <c r="NLX3" s="225"/>
      <c r="NLY3" s="225"/>
      <c r="NLZ3" s="225"/>
      <c r="NMA3" s="225"/>
      <c r="NMB3" s="225"/>
      <c r="NMC3" s="225"/>
      <c r="NMD3" s="225"/>
      <c r="NME3" s="225"/>
      <c r="NMF3" s="225"/>
      <c r="NMG3" s="225"/>
      <c r="NMH3" s="225"/>
      <c r="NMI3" s="225"/>
      <c r="NMJ3" s="225"/>
      <c r="NMK3" s="225"/>
      <c r="NML3" s="225"/>
      <c r="NMM3" s="225"/>
      <c r="NMN3" s="225"/>
      <c r="NMO3" s="225"/>
      <c r="NMP3" s="225"/>
      <c r="NMQ3" s="225"/>
      <c r="NMR3" s="225"/>
      <c r="NMS3" s="225"/>
      <c r="NMT3" s="225"/>
      <c r="NMU3" s="225"/>
      <c r="NMV3" s="225"/>
      <c r="NMW3" s="225"/>
      <c r="NMX3" s="225"/>
      <c r="NMY3" s="225"/>
      <c r="NMZ3" s="225"/>
      <c r="NNA3" s="225"/>
      <c r="NNB3" s="225"/>
      <c r="NNC3" s="225"/>
      <c r="NND3" s="225"/>
      <c r="NNE3" s="225"/>
      <c r="NNF3" s="225"/>
      <c r="NNG3" s="225"/>
      <c r="NNH3" s="225"/>
      <c r="NNI3" s="225"/>
      <c r="NNJ3" s="225"/>
      <c r="NNK3" s="225"/>
      <c r="NNL3" s="225"/>
      <c r="NNM3" s="225"/>
      <c r="NNN3" s="225"/>
      <c r="NNO3" s="225"/>
      <c r="NNP3" s="225"/>
      <c r="NNQ3" s="225"/>
      <c r="NNR3" s="225"/>
      <c r="NNS3" s="225"/>
      <c r="NNT3" s="225"/>
      <c r="NNU3" s="225"/>
      <c r="NNV3" s="225"/>
      <c r="NNW3" s="225"/>
      <c r="NNX3" s="225"/>
      <c r="NNY3" s="225"/>
      <c r="NNZ3" s="225"/>
      <c r="NOA3" s="225"/>
      <c r="NOB3" s="225"/>
      <c r="NOC3" s="225"/>
      <c r="NOD3" s="225"/>
      <c r="NOE3" s="225"/>
      <c r="NOF3" s="225"/>
      <c r="NOG3" s="225"/>
      <c r="NOH3" s="225"/>
      <c r="NOI3" s="225"/>
      <c r="NOJ3" s="225"/>
      <c r="NOK3" s="225"/>
      <c r="NOL3" s="225"/>
      <c r="NOM3" s="225"/>
      <c r="NON3" s="225"/>
      <c r="NOO3" s="225"/>
      <c r="NOP3" s="225"/>
      <c r="NOQ3" s="225"/>
      <c r="NOR3" s="225"/>
      <c r="NOS3" s="225"/>
      <c r="NOT3" s="225"/>
      <c r="NOU3" s="225"/>
      <c r="NOV3" s="225"/>
      <c r="NOW3" s="225"/>
      <c r="NOX3" s="225"/>
      <c r="NOY3" s="225"/>
      <c r="NOZ3" s="225"/>
      <c r="NPA3" s="225"/>
      <c r="NPB3" s="225"/>
      <c r="NPC3" s="225"/>
      <c r="NPD3" s="225"/>
      <c r="NPE3" s="225"/>
      <c r="NPF3" s="225"/>
      <c r="NPG3" s="225"/>
      <c r="NPH3" s="225"/>
      <c r="NPI3" s="225"/>
      <c r="NPJ3" s="225"/>
      <c r="NPK3" s="225"/>
      <c r="NPL3" s="225"/>
      <c r="NPM3" s="225"/>
      <c r="NPN3" s="225"/>
      <c r="NPO3" s="225"/>
      <c r="NPP3" s="225"/>
      <c r="NPQ3" s="225"/>
      <c r="NPR3" s="225"/>
      <c r="NPS3" s="225"/>
      <c r="NPT3" s="225"/>
      <c r="NPU3" s="225"/>
      <c r="NPV3" s="225"/>
      <c r="NPW3" s="225"/>
      <c r="NPX3" s="225"/>
      <c r="NPY3" s="225"/>
      <c r="NPZ3" s="225"/>
      <c r="NQA3" s="225"/>
      <c r="NQB3" s="225"/>
      <c r="NQC3" s="225"/>
      <c r="NQD3" s="225"/>
      <c r="NQE3" s="225"/>
      <c r="NQF3" s="225"/>
      <c r="NQG3" s="225"/>
      <c r="NQH3" s="225"/>
      <c r="NQI3" s="225"/>
      <c r="NQJ3" s="225"/>
      <c r="NQK3" s="225"/>
      <c r="NQL3" s="225"/>
      <c r="NQM3" s="225"/>
      <c r="NQN3" s="225"/>
      <c r="NQO3" s="225"/>
      <c r="NQP3" s="225"/>
      <c r="NQQ3" s="225"/>
      <c r="NQR3" s="225"/>
      <c r="NQS3" s="225"/>
      <c r="NQT3" s="225"/>
      <c r="NQU3" s="225"/>
      <c r="NQV3" s="225"/>
      <c r="NQW3" s="225"/>
      <c r="NQX3" s="225"/>
      <c r="NQY3" s="225"/>
      <c r="NQZ3" s="225"/>
      <c r="NRA3" s="225"/>
      <c r="NRB3" s="225"/>
      <c r="NRC3" s="225"/>
      <c r="NRD3" s="225"/>
      <c r="NRE3" s="225"/>
      <c r="NRF3" s="225"/>
      <c r="NRG3" s="225"/>
      <c r="NRH3" s="225"/>
      <c r="NRI3" s="225"/>
      <c r="NRJ3" s="225"/>
      <c r="NRK3" s="225"/>
      <c r="NRL3" s="225"/>
      <c r="NRM3" s="225"/>
      <c r="NRN3" s="225"/>
      <c r="NRO3" s="225"/>
      <c r="NRP3" s="225"/>
      <c r="NRQ3" s="225"/>
      <c r="NRR3" s="225"/>
      <c r="NRS3" s="225"/>
      <c r="NRT3" s="225"/>
      <c r="NRU3" s="225"/>
      <c r="NRV3" s="225"/>
      <c r="NRW3" s="225"/>
      <c r="NRX3" s="225"/>
      <c r="NRY3" s="225"/>
      <c r="NRZ3" s="225"/>
      <c r="NSA3" s="225"/>
      <c r="NSB3" s="225"/>
      <c r="NSC3" s="225"/>
      <c r="NSD3" s="225"/>
      <c r="NSE3" s="225"/>
      <c r="NSF3" s="225"/>
      <c r="NSG3" s="225"/>
      <c r="NSH3" s="225"/>
      <c r="NSI3" s="225"/>
      <c r="NSJ3" s="225"/>
      <c r="NSK3" s="225"/>
      <c r="NSL3" s="225"/>
      <c r="NSM3" s="225"/>
      <c r="NSN3" s="225"/>
      <c r="NSO3" s="225"/>
      <c r="NSP3" s="225"/>
      <c r="NSQ3" s="225"/>
      <c r="NSR3" s="225"/>
      <c r="NSS3" s="225"/>
      <c r="NST3" s="225"/>
      <c r="NSU3" s="225"/>
      <c r="NSV3" s="225"/>
      <c r="NSW3" s="225"/>
      <c r="NSX3" s="225"/>
      <c r="NSY3" s="225"/>
      <c r="NSZ3" s="225"/>
      <c r="NTA3" s="225"/>
      <c r="NTB3" s="225"/>
      <c r="NTC3" s="225"/>
      <c r="NTD3" s="225"/>
      <c r="NTE3" s="225"/>
      <c r="NTF3" s="225"/>
      <c r="NTG3" s="225"/>
      <c r="NTH3" s="225"/>
      <c r="NTI3" s="225"/>
      <c r="NTJ3" s="225"/>
      <c r="NTK3" s="225"/>
      <c r="NTL3" s="225"/>
      <c r="NTM3" s="225"/>
      <c r="NTN3" s="225"/>
      <c r="NTO3" s="225"/>
      <c r="NTP3" s="225"/>
      <c r="NTQ3" s="225"/>
      <c r="NTR3" s="225"/>
      <c r="NTS3" s="225"/>
      <c r="NTT3" s="225"/>
      <c r="NTU3" s="225"/>
      <c r="NTV3" s="225"/>
      <c r="NTW3" s="225"/>
      <c r="NTX3" s="225"/>
      <c r="NTY3" s="225"/>
      <c r="NTZ3" s="225"/>
      <c r="NUA3" s="225"/>
      <c r="NUB3" s="225"/>
      <c r="NUC3" s="225"/>
      <c r="NUD3" s="225"/>
      <c r="NUE3" s="225"/>
      <c r="NUF3" s="225"/>
      <c r="NUG3" s="225"/>
      <c r="NUH3" s="225"/>
      <c r="NUI3" s="225"/>
      <c r="NUJ3" s="225"/>
      <c r="NUK3" s="225"/>
      <c r="NUL3" s="225"/>
      <c r="NUM3" s="225"/>
      <c r="NUN3" s="225"/>
      <c r="NUO3" s="225"/>
      <c r="NUP3" s="225"/>
      <c r="NUQ3" s="225"/>
      <c r="NUR3" s="225"/>
      <c r="NUS3" s="225"/>
      <c r="NUT3" s="225"/>
      <c r="NUU3" s="225"/>
      <c r="NUV3" s="225"/>
      <c r="NUW3" s="225"/>
      <c r="NUX3" s="225"/>
      <c r="NUY3" s="225"/>
      <c r="NUZ3" s="225"/>
      <c r="NVA3" s="225"/>
      <c r="NVB3" s="225"/>
      <c r="NVC3" s="225"/>
      <c r="NVD3" s="225"/>
      <c r="NVE3" s="225"/>
      <c r="NVF3" s="225"/>
      <c r="NVG3" s="225"/>
      <c r="NVH3" s="225"/>
      <c r="NVI3" s="225"/>
      <c r="NVJ3" s="225"/>
      <c r="NVK3" s="225"/>
      <c r="NVL3" s="225"/>
      <c r="NVM3" s="225"/>
      <c r="NVN3" s="225"/>
      <c r="NVO3" s="225"/>
      <c r="NVP3" s="225"/>
      <c r="NVQ3" s="225"/>
      <c r="NVR3" s="225"/>
      <c r="NVS3" s="225"/>
      <c r="NVT3" s="225"/>
      <c r="NVU3" s="225"/>
      <c r="NVV3" s="225"/>
      <c r="NVW3" s="225"/>
      <c r="NVX3" s="225"/>
      <c r="NVY3" s="225"/>
      <c r="NVZ3" s="225"/>
      <c r="NWA3" s="225"/>
      <c r="NWB3" s="225"/>
      <c r="NWC3" s="225"/>
      <c r="NWD3" s="225"/>
      <c r="NWE3" s="225"/>
      <c r="NWF3" s="225"/>
      <c r="NWG3" s="225"/>
      <c r="NWH3" s="225"/>
      <c r="NWI3" s="225"/>
      <c r="NWJ3" s="225"/>
      <c r="NWK3" s="225"/>
      <c r="NWL3" s="225"/>
      <c r="NWM3" s="225"/>
      <c r="NWN3" s="225"/>
      <c r="NWO3" s="225"/>
      <c r="NWP3" s="225"/>
      <c r="NWQ3" s="225"/>
      <c r="NWR3" s="225"/>
      <c r="NWS3" s="225"/>
      <c r="NWT3" s="225"/>
      <c r="NWU3" s="225"/>
      <c r="NWV3" s="225"/>
      <c r="NWW3" s="225"/>
      <c r="NWX3" s="225"/>
      <c r="NWY3" s="225"/>
      <c r="NWZ3" s="225"/>
      <c r="NXA3" s="225"/>
      <c r="NXB3" s="225"/>
      <c r="NXC3" s="225"/>
      <c r="NXD3" s="225"/>
      <c r="NXE3" s="225"/>
      <c r="NXF3" s="225"/>
      <c r="NXG3" s="225"/>
      <c r="NXH3" s="225"/>
      <c r="NXI3" s="225"/>
      <c r="NXJ3" s="225"/>
      <c r="NXK3" s="225"/>
      <c r="NXL3" s="225"/>
      <c r="NXM3" s="225"/>
      <c r="NXN3" s="225"/>
      <c r="NXO3" s="225"/>
      <c r="NXP3" s="225"/>
      <c r="NXQ3" s="225"/>
      <c r="NXR3" s="225"/>
      <c r="NXS3" s="225"/>
      <c r="NXT3" s="225"/>
      <c r="NXU3" s="225"/>
      <c r="NXV3" s="225"/>
      <c r="NXW3" s="225"/>
      <c r="NXX3" s="225"/>
      <c r="NXY3" s="225"/>
      <c r="NXZ3" s="225"/>
      <c r="NYA3" s="225"/>
      <c r="NYB3" s="225"/>
      <c r="NYC3" s="225"/>
      <c r="NYD3" s="225"/>
      <c r="NYE3" s="225"/>
      <c r="NYF3" s="225"/>
      <c r="NYG3" s="225"/>
      <c r="NYH3" s="225"/>
      <c r="NYI3" s="225"/>
      <c r="NYJ3" s="225"/>
      <c r="NYK3" s="225"/>
      <c r="NYL3" s="225"/>
      <c r="NYM3" s="225"/>
      <c r="NYN3" s="225"/>
      <c r="NYO3" s="225"/>
      <c r="NYP3" s="225"/>
      <c r="NYQ3" s="225"/>
      <c r="NYR3" s="225"/>
      <c r="NYS3" s="225"/>
      <c r="NYT3" s="225"/>
      <c r="NYU3" s="225"/>
      <c r="NYV3" s="225"/>
      <c r="NYW3" s="225"/>
      <c r="NYX3" s="225"/>
      <c r="NYY3" s="225"/>
      <c r="NYZ3" s="225"/>
      <c r="NZA3" s="225"/>
      <c r="NZB3" s="225"/>
      <c r="NZC3" s="225"/>
      <c r="NZD3" s="225"/>
      <c r="NZE3" s="225"/>
      <c r="NZF3" s="225"/>
      <c r="NZG3" s="225"/>
      <c r="NZH3" s="225"/>
      <c r="NZI3" s="225"/>
      <c r="NZJ3" s="225"/>
      <c r="NZK3" s="225"/>
      <c r="NZL3" s="225"/>
      <c r="NZM3" s="225"/>
      <c r="NZN3" s="225"/>
      <c r="NZO3" s="225"/>
      <c r="NZP3" s="225"/>
      <c r="NZQ3" s="225"/>
      <c r="NZR3" s="225"/>
      <c r="NZS3" s="225"/>
      <c r="NZT3" s="225"/>
      <c r="NZU3" s="225"/>
      <c r="NZV3" s="225"/>
      <c r="NZW3" s="225"/>
      <c r="NZX3" s="225"/>
      <c r="NZY3" s="225"/>
      <c r="NZZ3" s="225"/>
      <c r="OAA3" s="225"/>
      <c r="OAB3" s="225"/>
      <c r="OAC3" s="225"/>
      <c r="OAD3" s="225"/>
      <c r="OAE3" s="225"/>
      <c r="OAF3" s="225"/>
      <c r="OAG3" s="225"/>
      <c r="OAH3" s="225"/>
      <c r="OAI3" s="225"/>
      <c r="OAJ3" s="225"/>
      <c r="OAK3" s="225"/>
      <c r="OAL3" s="225"/>
      <c r="OAM3" s="225"/>
      <c r="OAN3" s="225"/>
      <c r="OAO3" s="225"/>
      <c r="OAP3" s="225"/>
      <c r="OAQ3" s="225"/>
      <c r="OAR3" s="225"/>
      <c r="OAS3" s="225"/>
      <c r="OAT3" s="225"/>
      <c r="OAU3" s="225"/>
      <c r="OAV3" s="225"/>
      <c r="OAW3" s="225"/>
      <c r="OAX3" s="225"/>
      <c r="OAY3" s="225"/>
      <c r="OAZ3" s="225"/>
      <c r="OBA3" s="225"/>
      <c r="OBB3" s="225"/>
      <c r="OBC3" s="225"/>
      <c r="OBD3" s="225"/>
      <c r="OBE3" s="225"/>
      <c r="OBF3" s="225"/>
      <c r="OBG3" s="225"/>
      <c r="OBH3" s="225"/>
      <c r="OBI3" s="225"/>
      <c r="OBJ3" s="225"/>
      <c r="OBK3" s="225"/>
      <c r="OBL3" s="225"/>
      <c r="OBM3" s="225"/>
      <c r="OBN3" s="225"/>
      <c r="OBO3" s="225"/>
      <c r="OBP3" s="225"/>
      <c r="OBQ3" s="225"/>
      <c r="OBR3" s="225"/>
      <c r="OBS3" s="225"/>
      <c r="OBT3" s="225"/>
      <c r="OBU3" s="225"/>
      <c r="OBV3" s="225"/>
      <c r="OBW3" s="225"/>
      <c r="OBX3" s="225"/>
      <c r="OBY3" s="225"/>
      <c r="OBZ3" s="225"/>
      <c r="OCA3" s="225"/>
      <c r="OCB3" s="225"/>
      <c r="OCC3" s="225"/>
      <c r="OCD3" s="225"/>
      <c r="OCE3" s="225"/>
      <c r="OCF3" s="225"/>
      <c r="OCG3" s="225"/>
      <c r="OCH3" s="225"/>
      <c r="OCI3" s="225"/>
      <c r="OCJ3" s="225"/>
      <c r="OCK3" s="225"/>
      <c r="OCL3" s="225"/>
      <c r="OCM3" s="225"/>
      <c r="OCN3" s="225"/>
      <c r="OCO3" s="225"/>
      <c r="OCP3" s="225"/>
      <c r="OCQ3" s="225"/>
      <c r="OCR3" s="225"/>
      <c r="OCS3" s="225"/>
      <c r="OCT3" s="225"/>
      <c r="OCU3" s="225"/>
      <c r="OCV3" s="225"/>
      <c r="OCW3" s="225"/>
      <c r="OCX3" s="225"/>
      <c r="OCY3" s="225"/>
      <c r="OCZ3" s="225"/>
      <c r="ODA3" s="225"/>
      <c r="ODB3" s="225"/>
      <c r="ODC3" s="225"/>
      <c r="ODD3" s="225"/>
      <c r="ODE3" s="225"/>
      <c r="ODF3" s="225"/>
      <c r="ODG3" s="225"/>
      <c r="ODH3" s="225"/>
      <c r="ODI3" s="225"/>
      <c r="ODJ3" s="225"/>
      <c r="ODK3" s="225"/>
      <c r="ODL3" s="225"/>
      <c r="ODM3" s="225"/>
      <c r="ODN3" s="225"/>
      <c r="ODO3" s="225"/>
      <c r="ODP3" s="225"/>
      <c r="ODQ3" s="225"/>
      <c r="ODR3" s="225"/>
      <c r="ODS3" s="225"/>
      <c r="ODT3" s="225"/>
      <c r="ODU3" s="225"/>
      <c r="ODV3" s="225"/>
      <c r="ODW3" s="225"/>
      <c r="ODX3" s="225"/>
      <c r="ODY3" s="225"/>
      <c r="ODZ3" s="225"/>
      <c r="OEA3" s="225"/>
      <c r="OEB3" s="225"/>
      <c r="OEC3" s="225"/>
      <c r="OED3" s="225"/>
      <c r="OEE3" s="225"/>
      <c r="OEF3" s="225"/>
      <c r="OEG3" s="225"/>
      <c r="OEH3" s="225"/>
      <c r="OEI3" s="225"/>
      <c r="OEJ3" s="225"/>
      <c r="OEK3" s="225"/>
      <c r="OEL3" s="225"/>
      <c r="OEM3" s="225"/>
      <c r="OEN3" s="225"/>
      <c r="OEO3" s="225"/>
      <c r="OEP3" s="225"/>
      <c r="OEQ3" s="225"/>
      <c r="OER3" s="225"/>
      <c r="OES3" s="225"/>
      <c r="OET3" s="225"/>
      <c r="OEU3" s="225"/>
      <c r="OEV3" s="225"/>
      <c r="OEW3" s="225"/>
      <c r="OEX3" s="225"/>
      <c r="OEY3" s="225"/>
      <c r="OEZ3" s="225"/>
      <c r="OFA3" s="225"/>
      <c r="OFB3" s="225"/>
      <c r="OFC3" s="225"/>
      <c r="OFD3" s="225"/>
      <c r="OFE3" s="225"/>
      <c r="OFF3" s="225"/>
      <c r="OFG3" s="225"/>
      <c r="OFH3" s="225"/>
      <c r="OFI3" s="225"/>
      <c r="OFJ3" s="225"/>
      <c r="OFK3" s="225"/>
      <c r="OFL3" s="225"/>
      <c r="OFM3" s="225"/>
      <c r="OFN3" s="225"/>
      <c r="OFO3" s="225"/>
      <c r="OFP3" s="225"/>
      <c r="OFQ3" s="225"/>
      <c r="OFR3" s="225"/>
      <c r="OFS3" s="225"/>
      <c r="OFT3" s="225"/>
      <c r="OFU3" s="225"/>
      <c r="OFV3" s="225"/>
      <c r="OFW3" s="225"/>
      <c r="OFX3" s="225"/>
      <c r="OFY3" s="225"/>
      <c r="OFZ3" s="225"/>
      <c r="OGA3" s="225"/>
      <c r="OGB3" s="225"/>
      <c r="OGC3" s="225"/>
      <c r="OGD3" s="225"/>
      <c r="OGE3" s="225"/>
      <c r="OGF3" s="225"/>
      <c r="OGG3" s="225"/>
      <c r="OGH3" s="225"/>
      <c r="OGI3" s="225"/>
      <c r="OGJ3" s="225"/>
      <c r="OGK3" s="225"/>
      <c r="OGL3" s="225"/>
      <c r="OGM3" s="225"/>
      <c r="OGN3" s="225"/>
      <c r="OGO3" s="225"/>
      <c r="OGP3" s="225"/>
      <c r="OGQ3" s="225"/>
      <c r="OGR3" s="225"/>
      <c r="OGS3" s="225"/>
      <c r="OGT3" s="225"/>
      <c r="OGU3" s="225"/>
      <c r="OGV3" s="225"/>
      <c r="OGW3" s="225"/>
      <c r="OGX3" s="225"/>
      <c r="OGY3" s="225"/>
      <c r="OGZ3" s="225"/>
      <c r="OHA3" s="225"/>
      <c r="OHB3" s="225"/>
      <c r="OHC3" s="225"/>
      <c r="OHD3" s="225"/>
      <c r="OHE3" s="225"/>
      <c r="OHF3" s="225"/>
      <c r="OHG3" s="225"/>
      <c r="OHH3" s="225"/>
      <c r="OHI3" s="225"/>
      <c r="OHJ3" s="225"/>
      <c r="OHK3" s="225"/>
      <c r="OHL3" s="225"/>
      <c r="OHM3" s="225"/>
      <c r="OHN3" s="225"/>
      <c r="OHO3" s="225"/>
      <c r="OHP3" s="225"/>
      <c r="OHQ3" s="225"/>
      <c r="OHR3" s="225"/>
      <c r="OHS3" s="225"/>
      <c r="OHT3" s="225"/>
      <c r="OHU3" s="225"/>
      <c r="OHV3" s="225"/>
      <c r="OHW3" s="225"/>
      <c r="OHX3" s="225"/>
      <c r="OHY3" s="225"/>
      <c r="OHZ3" s="225"/>
      <c r="OIA3" s="225"/>
      <c r="OIB3" s="225"/>
      <c r="OIC3" s="225"/>
      <c r="OID3" s="225"/>
      <c r="OIE3" s="225"/>
      <c r="OIF3" s="225"/>
      <c r="OIG3" s="225"/>
      <c r="OIH3" s="225"/>
      <c r="OII3" s="225"/>
      <c r="OIJ3" s="225"/>
      <c r="OIK3" s="225"/>
      <c r="OIL3" s="225"/>
      <c r="OIM3" s="225"/>
      <c r="OIN3" s="225"/>
      <c r="OIO3" s="225"/>
      <c r="OIP3" s="225"/>
      <c r="OIQ3" s="225"/>
      <c r="OIR3" s="225"/>
      <c r="OIS3" s="225"/>
      <c r="OIT3" s="225"/>
      <c r="OIU3" s="225"/>
      <c r="OIV3" s="225"/>
      <c r="OIW3" s="225"/>
      <c r="OIX3" s="225"/>
      <c r="OIY3" s="225"/>
      <c r="OIZ3" s="225"/>
      <c r="OJA3" s="225"/>
      <c r="OJB3" s="225"/>
      <c r="OJC3" s="225"/>
      <c r="OJD3" s="225"/>
      <c r="OJE3" s="225"/>
      <c r="OJF3" s="225"/>
      <c r="OJG3" s="225"/>
      <c r="OJH3" s="225"/>
      <c r="OJI3" s="225"/>
      <c r="OJJ3" s="225"/>
      <c r="OJK3" s="225"/>
      <c r="OJL3" s="225"/>
      <c r="OJM3" s="225"/>
      <c r="OJN3" s="225"/>
      <c r="OJO3" s="225"/>
      <c r="OJP3" s="225"/>
      <c r="OJQ3" s="225"/>
      <c r="OJR3" s="225"/>
      <c r="OJS3" s="225"/>
      <c r="OJT3" s="225"/>
      <c r="OJU3" s="225"/>
      <c r="OJV3" s="225"/>
      <c r="OJW3" s="225"/>
      <c r="OJX3" s="225"/>
      <c r="OJY3" s="225"/>
      <c r="OJZ3" s="225"/>
      <c r="OKA3" s="225"/>
      <c r="OKB3" s="225"/>
      <c r="OKC3" s="225"/>
      <c r="OKD3" s="225"/>
      <c r="OKE3" s="225"/>
      <c r="OKF3" s="225"/>
      <c r="OKG3" s="225"/>
      <c r="OKH3" s="225"/>
      <c r="OKI3" s="225"/>
      <c r="OKJ3" s="225"/>
      <c r="OKK3" s="225"/>
      <c r="OKL3" s="225"/>
      <c r="OKM3" s="225"/>
      <c r="OKN3" s="225"/>
      <c r="OKO3" s="225"/>
      <c r="OKP3" s="225"/>
      <c r="OKQ3" s="225"/>
      <c r="OKR3" s="225"/>
      <c r="OKS3" s="225"/>
      <c r="OKT3" s="225"/>
      <c r="OKU3" s="225"/>
      <c r="OKV3" s="225"/>
      <c r="OKW3" s="225"/>
      <c r="OKX3" s="225"/>
      <c r="OKY3" s="225"/>
      <c r="OKZ3" s="225"/>
      <c r="OLA3" s="225"/>
      <c r="OLB3" s="225"/>
      <c r="OLC3" s="225"/>
      <c r="OLD3" s="225"/>
      <c r="OLE3" s="225"/>
      <c r="OLF3" s="225"/>
      <c r="OLG3" s="225"/>
      <c r="OLH3" s="225"/>
      <c r="OLI3" s="225"/>
      <c r="OLJ3" s="225"/>
      <c r="OLK3" s="225"/>
      <c r="OLL3" s="225"/>
      <c r="OLM3" s="225"/>
      <c r="OLN3" s="225"/>
      <c r="OLO3" s="225"/>
      <c r="OLP3" s="225"/>
      <c r="OLQ3" s="225"/>
      <c r="OLR3" s="225"/>
      <c r="OLS3" s="225"/>
      <c r="OLT3" s="225"/>
      <c r="OLU3" s="225"/>
      <c r="OLV3" s="225"/>
      <c r="OLW3" s="225"/>
      <c r="OLX3" s="225"/>
      <c r="OLY3" s="225"/>
      <c r="OLZ3" s="225"/>
      <c r="OMA3" s="225"/>
      <c r="OMB3" s="225"/>
      <c r="OMC3" s="225"/>
      <c r="OMD3" s="225"/>
      <c r="OME3" s="225"/>
      <c r="OMF3" s="225"/>
      <c r="OMG3" s="225"/>
      <c r="OMH3" s="225"/>
      <c r="OMI3" s="225"/>
      <c r="OMJ3" s="225"/>
      <c r="OMK3" s="225"/>
      <c r="OML3" s="225"/>
      <c r="OMM3" s="225"/>
      <c r="OMN3" s="225"/>
      <c r="OMO3" s="225"/>
      <c r="OMP3" s="225"/>
      <c r="OMQ3" s="225"/>
      <c r="OMR3" s="225"/>
      <c r="OMS3" s="225"/>
      <c r="OMT3" s="225"/>
      <c r="OMU3" s="225"/>
      <c r="OMV3" s="225"/>
      <c r="OMW3" s="225"/>
      <c r="OMX3" s="225"/>
      <c r="OMY3" s="225"/>
      <c r="OMZ3" s="225"/>
      <c r="ONA3" s="225"/>
      <c r="ONB3" s="225"/>
      <c r="ONC3" s="225"/>
      <c r="OND3" s="225"/>
      <c r="ONE3" s="225"/>
      <c r="ONF3" s="225"/>
      <c r="ONG3" s="225"/>
      <c r="ONH3" s="225"/>
      <c r="ONI3" s="225"/>
      <c r="ONJ3" s="225"/>
      <c r="ONK3" s="225"/>
      <c r="ONL3" s="225"/>
      <c r="ONM3" s="225"/>
      <c r="ONN3" s="225"/>
      <c r="ONO3" s="225"/>
      <c r="ONP3" s="225"/>
      <c r="ONQ3" s="225"/>
      <c r="ONR3" s="225"/>
      <c r="ONS3" s="225"/>
      <c r="ONT3" s="225"/>
      <c r="ONU3" s="225"/>
      <c r="ONV3" s="225"/>
      <c r="ONW3" s="225"/>
      <c r="ONX3" s="225"/>
      <c r="ONY3" s="225"/>
      <c r="ONZ3" s="225"/>
      <c r="OOA3" s="225"/>
      <c r="OOB3" s="225"/>
      <c r="OOC3" s="225"/>
      <c r="OOD3" s="225"/>
      <c r="OOE3" s="225"/>
      <c r="OOF3" s="225"/>
      <c r="OOG3" s="225"/>
      <c r="OOH3" s="225"/>
      <c r="OOI3" s="225"/>
      <c r="OOJ3" s="225"/>
      <c r="OOK3" s="225"/>
      <c r="OOL3" s="225"/>
      <c r="OOM3" s="225"/>
      <c r="OON3" s="225"/>
      <c r="OOO3" s="225"/>
      <c r="OOP3" s="225"/>
      <c r="OOQ3" s="225"/>
      <c r="OOR3" s="225"/>
      <c r="OOS3" s="225"/>
      <c r="OOT3" s="225"/>
      <c r="OOU3" s="225"/>
      <c r="OOV3" s="225"/>
      <c r="OOW3" s="225"/>
      <c r="OOX3" s="225"/>
      <c r="OOY3" s="225"/>
      <c r="OOZ3" s="225"/>
      <c r="OPA3" s="225"/>
      <c r="OPB3" s="225"/>
      <c r="OPC3" s="225"/>
      <c r="OPD3" s="225"/>
      <c r="OPE3" s="225"/>
      <c r="OPF3" s="225"/>
      <c r="OPG3" s="225"/>
      <c r="OPH3" s="225"/>
      <c r="OPI3" s="225"/>
      <c r="OPJ3" s="225"/>
      <c r="OPK3" s="225"/>
      <c r="OPL3" s="225"/>
      <c r="OPM3" s="225"/>
      <c r="OPN3" s="225"/>
      <c r="OPO3" s="225"/>
      <c r="OPP3" s="225"/>
      <c r="OPQ3" s="225"/>
      <c r="OPR3" s="225"/>
      <c r="OPS3" s="225"/>
      <c r="OPT3" s="225"/>
      <c r="OPU3" s="225"/>
      <c r="OPV3" s="225"/>
      <c r="OPW3" s="225"/>
      <c r="OPX3" s="225"/>
      <c r="OPY3" s="225"/>
      <c r="OPZ3" s="225"/>
      <c r="OQA3" s="225"/>
      <c r="OQB3" s="225"/>
      <c r="OQC3" s="225"/>
      <c r="OQD3" s="225"/>
      <c r="OQE3" s="225"/>
      <c r="OQF3" s="225"/>
      <c r="OQG3" s="225"/>
      <c r="OQH3" s="225"/>
      <c r="OQI3" s="225"/>
      <c r="OQJ3" s="225"/>
      <c r="OQK3" s="225"/>
      <c r="OQL3" s="225"/>
      <c r="OQM3" s="225"/>
      <c r="OQN3" s="225"/>
      <c r="OQO3" s="225"/>
      <c r="OQP3" s="225"/>
      <c r="OQQ3" s="225"/>
      <c r="OQR3" s="225"/>
      <c r="OQS3" s="225"/>
      <c r="OQT3" s="225"/>
      <c r="OQU3" s="225"/>
      <c r="OQV3" s="225"/>
      <c r="OQW3" s="225"/>
      <c r="OQX3" s="225"/>
      <c r="OQY3" s="225"/>
      <c r="OQZ3" s="225"/>
      <c r="ORA3" s="225"/>
      <c r="ORB3" s="225"/>
      <c r="ORC3" s="225"/>
      <c r="ORD3" s="225"/>
      <c r="ORE3" s="225"/>
      <c r="ORF3" s="225"/>
      <c r="ORG3" s="225"/>
      <c r="ORH3" s="225"/>
      <c r="ORI3" s="225"/>
      <c r="ORJ3" s="225"/>
      <c r="ORK3" s="225"/>
      <c r="ORL3" s="225"/>
      <c r="ORM3" s="225"/>
      <c r="ORN3" s="225"/>
      <c r="ORO3" s="225"/>
      <c r="ORP3" s="225"/>
      <c r="ORQ3" s="225"/>
      <c r="ORR3" s="225"/>
      <c r="ORS3" s="225"/>
      <c r="ORT3" s="225"/>
      <c r="ORU3" s="225"/>
      <c r="ORV3" s="225"/>
      <c r="ORW3" s="225"/>
      <c r="ORX3" s="225"/>
      <c r="ORY3" s="225"/>
      <c r="ORZ3" s="225"/>
      <c r="OSA3" s="225"/>
      <c r="OSB3" s="225"/>
      <c r="OSC3" s="225"/>
      <c r="OSD3" s="225"/>
      <c r="OSE3" s="225"/>
      <c r="OSF3" s="225"/>
      <c r="OSG3" s="225"/>
      <c r="OSH3" s="225"/>
      <c r="OSI3" s="225"/>
      <c r="OSJ3" s="225"/>
      <c r="OSK3" s="225"/>
      <c r="OSL3" s="225"/>
      <c r="OSM3" s="225"/>
      <c r="OSN3" s="225"/>
      <c r="OSO3" s="225"/>
      <c r="OSP3" s="225"/>
      <c r="OSQ3" s="225"/>
      <c r="OSR3" s="225"/>
      <c r="OSS3" s="225"/>
      <c r="OST3" s="225"/>
      <c r="OSU3" s="225"/>
      <c r="OSV3" s="225"/>
      <c r="OSW3" s="225"/>
      <c r="OSX3" s="225"/>
      <c r="OSY3" s="225"/>
      <c r="OSZ3" s="225"/>
      <c r="OTA3" s="225"/>
      <c r="OTB3" s="225"/>
      <c r="OTC3" s="225"/>
      <c r="OTD3" s="225"/>
      <c r="OTE3" s="225"/>
      <c r="OTF3" s="225"/>
      <c r="OTG3" s="225"/>
      <c r="OTH3" s="225"/>
      <c r="OTI3" s="225"/>
      <c r="OTJ3" s="225"/>
      <c r="OTK3" s="225"/>
      <c r="OTL3" s="225"/>
      <c r="OTM3" s="225"/>
      <c r="OTN3" s="225"/>
      <c r="OTO3" s="225"/>
      <c r="OTP3" s="225"/>
      <c r="OTQ3" s="225"/>
      <c r="OTR3" s="225"/>
      <c r="OTS3" s="225"/>
      <c r="OTT3" s="225"/>
      <c r="OTU3" s="225"/>
      <c r="OTV3" s="225"/>
      <c r="OTW3" s="225"/>
      <c r="OTX3" s="225"/>
      <c r="OTY3" s="225"/>
      <c r="OTZ3" s="225"/>
      <c r="OUA3" s="225"/>
      <c r="OUB3" s="225"/>
      <c r="OUC3" s="225"/>
      <c r="OUD3" s="225"/>
      <c r="OUE3" s="225"/>
      <c r="OUF3" s="225"/>
      <c r="OUG3" s="225"/>
      <c r="OUH3" s="225"/>
      <c r="OUI3" s="225"/>
      <c r="OUJ3" s="225"/>
      <c r="OUK3" s="225"/>
      <c r="OUL3" s="225"/>
      <c r="OUM3" s="225"/>
      <c r="OUN3" s="225"/>
      <c r="OUO3" s="225"/>
      <c r="OUP3" s="225"/>
      <c r="OUQ3" s="225"/>
      <c r="OUR3" s="225"/>
      <c r="OUS3" s="225"/>
      <c r="OUT3" s="225"/>
      <c r="OUU3" s="225"/>
      <c r="OUV3" s="225"/>
      <c r="OUW3" s="225"/>
      <c r="OUX3" s="225"/>
      <c r="OUY3" s="225"/>
      <c r="OUZ3" s="225"/>
      <c r="OVA3" s="225"/>
      <c r="OVB3" s="225"/>
      <c r="OVC3" s="225"/>
      <c r="OVD3" s="225"/>
      <c r="OVE3" s="225"/>
      <c r="OVF3" s="225"/>
      <c r="OVG3" s="225"/>
      <c r="OVH3" s="225"/>
      <c r="OVI3" s="225"/>
      <c r="OVJ3" s="225"/>
      <c r="OVK3" s="225"/>
      <c r="OVL3" s="225"/>
      <c r="OVM3" s="225"/>
      <c r="OVN3" s="225"/>
      <c r="OVO3" s="225"/>
      <c r="OVP3" s="225"/>
      <c r="OVQ3" s="225"/>
      <c r="OVR3" s="225"/>
      <c r="OVS3" s="225"/>
      <c r="OVT3" s="225"/>
      <c r="OVU3" s="225"/>
      <c r="OVV3" s="225"/>
      <c r="OVW3" s="225"/>
      <c r="OVX3" s="225"/>
      <c r="OVY3" s="225"/>
      <c r="OVZ3" s="225"/>
      <c r="OWA3" s="225"/>
      <c r="OWB3" s="225"/>
      <c r="OWC3" s="225"/>
      <c r="OWD3" s="225"/>
      <c r="OWE3" s="225"/>
      <c r="OWF3" s="225"/>
      <c r="OWG3" s="225"/>
      <c r="OWH3" s="225"/>
      <c r="OWI3" s="225"/>
      <c r="OWJ3" s="225"/>
      <c r="OWK3" s="225"/>
      <c r="OWL3" s="225"/>
      <c r="OWM3" s="225"/>
      <c r="OWN3" s="225"/>
      <c r="OWO3" s="225"/>
      <c r="OWP3" s="225"/>
      <c r="OWQ3" s="225"/>
      <c r="OWR3" s="225"/>
      <c r="OWS3" s="225"/>
      <c r="OWT3" s="225"/>
      <c r="OWU3" s="225"/>
      <c r="OWV3" s="225"/>
      <c r="OWW3" s="225"/>
      <c r="OWX3" s="225"/>
      <c r="OWY3" s="225"/>
      <c r="OWZ3" s="225"/>
      <c r="OXA3" s="225"/>
      <c r="OXB3" s="225"/>
      <c r="OXC3" s="225"/>
      <c r="OXD3" s="225"/>
      <c r="OXE3" s="225"/>
      <c r="OXF3" s="225"/>
      <c r="OXG3" s="225"/>
      <c r="OXH3" s="225"/>
      <c r="OXI3" s="225"/>
      <c r="OXJ3" s="225"/>
      <c r="OXK3" s="225"/>
      <c r="OXL3" s="225"/>
      <c r="OXM3" s="225"/>
      <c r="OXN3" s="225"/>
      <c r="OXO3" s="225"/>
      <c r="OXP3" s="225"/>
      <c r="OXQ3" s="225"/>
      <c r="OXR3" s="225"/>
      <c r="OXS3" s="225"/>
      <c r="OXT3" s="225"/>
      <c r="OXU3" s="225"/>
      <c r="OXV3" s="225"/>
      <c r="OXW3" s="225"/>
      <c r="OXX3" s="225"/>
      <c r="OXY3" s="225"/>
      <c r="OXZ3" s="225"/>
      <c r="OYA3" s="225"/>
      <c r="OYB3" s="225"/>
      <c r="OYC3" s="225"/>
      <c r="OYD3" s="225"/>
      <c r="OYE3" s="225"/>
      <c r="OYF3" s="225"/>
      <c r="OYG3" s="225"/>
      <c r="OYH3" s="225"/>
      <c r="OYI3" s="225"/>
      <c r="OYJ3" s="225"/>
      <c r="OYK3" s="225"/>
      <c r="OYL3" s="225"/>
      <c r="OYM3" s="225"/>
      <c r="OYN3" s="225"/>
      <c r="OYO3" s="225"/>
      <c r="OYP3" s="225"/>
      <c r="OYQ3" s="225"/>
      <c r="OYR3" s="225"/>
      <c r="OYS3" s="225"/>
      <c r="OYT3" s="225"/>
      <c r="OYU3" s="225"/>
      <c r="OYV3" s="225"/>
      <c r="OYW3" s="225"/>
      <c r="OYX3" s="225"/>
      <c r="OYY3" s="225"/>
      <c r="OYZ3" s="225"/>
      <c r="OZA3" s="225"/>
      <c r="OZB3" s="225"/>
      <c r="OZC3" s="225"/>
      <c r="OZD3" s="225"/>
      <c r="OZE3" s="225"/>
      <c r="OZF3" s="225"/>
      <c r="OZG3" s="225"/>
      <c r="OZH3" s="225"/>
      <c r="OZI3" s="225"/>
      <c r="OZJ3" s="225"/>
      <c r="OZK3" s="225"/>
      <c r="OZL3" s="225"/>
      <c r="OZM3" s="225"/>
      <c r="OZN3" s="225"/>
      <c r="OZO3" s="225"/>
      <c r="OZP3" s="225"/>
      <c r="OZQ3" s="225"/>
      <c r="OZR3" s="225"/>
      <c r="OZS3" s="225"/>
      <c r="OZT3" s="225"/>
      <c r="OZU3" s="225"/>
      <c r="OZV3" s="225"/>
      <c r="OZW3" s="225"/>
      <c r="OZX3" s="225"/>
      <c r="OZY3" s="225"/>
      <c r="OZZ3" s="225"/>
      <c r="PAA3" s="225"/>
      <c r="PAB3" s="225"/>
      <c r="PAC3" s="225"/>
      <c r="PAD3" s="225"/>
      <c r="PAE3" s="225"/>
      <c r="PAF3" s="225"/>
      <c r="PAG3" s="225"/>
      <c r="PAH3" s="225"/>
      <c r="PAI3" s="225"/>
      <c r="PAJ3" s="225"/>
      <c r="PAK3" s="225"/>
      <c r="PAL3" s="225"/>
      <c r="PAM3" s="225"/>
      <c r="PAN3" s="225"/>
      <c r="PAO3" s="225"/>
      <c r="PAP3" s="225"/>
      <c r="PAQ3" s="225"/>
      <c r="PAR3" s="225"/>
      <c r="PAS3" s="225"/>
      <c r="PAT3" s="225"/>
      <c r="PAU3" s="225"/>
      <c r="PAV3" s="225"/>
      <c r="PAW3" s="225"/>
      <c r="PAX3" s="225"/>
      <c r="PAY3" s="225"/>
      <c r="PAZ3" s="225"/>
      <c r="PBA3" s="225"/>
      <c r="PBB3" s="225"/>
      <c r="PBC3" s="225"/>
      <c r="PBD3" s="225"/>
      <c r="PBE3" s="225"/>
      <c r="PBF3" s="225"/>
      <c r="PBG3" s="225"/>
      <c r="PBH3" s="225"/>
      <c r="PBI3" s="225"/>
      <c r="PBJ3" s="225"/>
      <c r="PBK3" s="225"/>
      <c r="PBL3" s="225"/>
      <c r="PBM3" s="225"/>
      <c r="PBN3" s="225"/>
      <c r="PBO3" s="225"/>
      <c r="PBP3" s="225"/>
      <c r="PBQ3" s="225"/>
      <c r="PBR3" s="225"/>
      <c r="PBS3" s="225"/>
      <c r="PBT3" s="225"/>
      <c r="PBU3" s="225"/>
      <c r="PBV3" s="225"/>
      <c r="PBW3" s="225"/>
      <c r="PBX3" s="225"/>
      <c r="PBY3" s="225"/>
      <c r="PBZ3" s="225"/>
      <c r="PCA3" s="225"/>
      <c r="PCB3" s="225"/>
      <c r="PCC3" s="225"/>
      <c r="PCD3" s="225"/>
      <c r="PCE3" s="225"/>
      <c r="PCF3" s="225"/>
      <c r="PCG3" s="225"/>
      <c r="PCH3" s="225"/>
      <c r="PCI3" s="225"/>
      <c r="PCJ3" s="225"/>
      <c r="PCK3" s="225"/>
      <c r="PCL3" s="225"/>
      <c r="PCM3" s="225"/>
      <c r="PCN3" s="225"/>
      <c r="PCO3" s="225"/>
      <c r="PCP3" s="225"/>
      <c r="PCQ3" s="225"/>
      <c r="PCR3" s="225"/>
      <c r="PCS3" s="225"/>
      <c r="PCT3" s="225"/>
      <c r="PCU3" s="225"/>
      <c r="PCV3" s="225"/>
      <c r="PCW3" s="225"/>
      <c r="PCX3" s="225"/>
      <c r="PCY3" s="225"/>
      <c r="PCZ3" s="225"/>
      <c r="PDA3" s="225"/>
      <c r="PDB3" s="225"/>
      <c r="PDC3" s="225"/>
      <c r="PDD3" s="225"/>
      <c r="PDE3" s="225"/>
      <c r="PDF3" s="225"/>
      <c r="PDG3" s="225"/>
      <c r="PDH3" s="225"/>
      <c r="PDI3" s="225"/>
      <c r="PDJ3" s="225"/>
      <c r="PDK3" s="225"/>
      <c r="PDL3" s="225"/>
      <c r="PDM3" s="225"/>
      <c r="PDN3" s="225"/>
      <c r="PDO3" s="225"/>
      <c r="PDP3" s="225"/>
      <c r="PDQ3" s="225"/>
      <c r="PDR3" s="225"/>
      <c r="PDS3" s="225"/>
      <c r="PDT3" s="225"/>
      <c r="PDU3" s="225"/>
      <c r="PDV3" s="225"/>
      <c r="PDW3" s="225"/>
      <c r="PDX3" s="225"/>
      <c r="PDY3" s="225"/>
      <c r="PDZ3" s="225"/>
      <c r="PEA3" s="225"/>
      <c r="PEB3" s="225"/>
      <c r="PEC3" s="225"/>
      <c r="PED3" s="225"/>
      <c r="PEE3" s="225"/>
      <c r="PEF3" s="225"/>
      <c r="PEG3" s="225"/>
      <c r="PEH3" s="225"/>
      <c r="PEI3" s="225"/>
      <c r="PEJ3" s="225"/>
      <c r="PEK3" s="225"/>
      <c r="PEL3" s="225"/>
      <c r="PEM3" s="225"/>
      <c r="PEN3" s="225"/>
      <c r="PEO3" s="225"/>
      <c r="PEP3" s="225"/>
      <c r="PEQ3" s="225"/>
      <c r="PER3" s="225"/>
      <c r="PES3" s="225"/>
      <c r="PET3" s="225"/>
      <c r="PEU3" s="225"/>
      <c r="PEV3" s="225"/>
      <c r="PEW3" s="225"/>
      <c r="PEX3" s="225"/>
      <c r="PEY3" s="225"/>
      <c r="PEZ3" s="225"/>
      <c r="PFA3" s="225"/>
      <c r="PFB3" s="225"/>
      <c r="PFC3" s="225"/>
      <c r="PFD3" s="225"/>
      <c r="PFE3" s="225"/>
      <c r="PFF3" s="225"/>
      <c r="PFG3" s="225"/>
      <c r="PFH3" s="225"/>
      <c r="PFI3" s="225"/>
      <c r="PFJ3" s="225"/>
      <c r="PFK3" s="225"/>
      <c r="PFL3" s="225"/>
      <c r="PFM3" s="225"/>
      <c r="PFN3" s="225"/>
      <c r="PFO3" s="225"/>
      <c r="PFP3" s="225"/>
      <c r="PFQ3" s="225"/>
      <c r="PFR3" s="225"/>
      <c r="PFS3" s="225"/>
      <c r="PFT3" s="225"/>
      <c r="PFU3" s="225"/>
      <c r="PFV3" s="225"/>
      <c r="PFW3" s="225"/>
      <c r="PFX3" s="225"/>
      <c r="PFY3" s="225"/>
      <c r="PFZ3" s="225"/>
      <c r="PGA3" s="225"/>
      <c r="PGB3" s="225"/>
      <c r="PGC3" s="225"/>
      <c r="PGD3" s="225"/>
      <c r="PGE3" s="225"/>
      <c r="PGF3" s="225"/>
      <c r="PGG3" s="225"/>
      <c r="PGH3" s="225"/>
      <c r="PGI3" s="225"/>
      <c r="PGJ3" s="225"/>
      <c r="PGK3" s="225"/>
      <c r="PGL3" s="225"/>
      <c r="PGM3" s="225"/>
      <c r="PGN3" s="225"/>
      <c r="PGO3" s="225"/>
      <c r="PGP3" s="225"/>
      <c r="PGQ3" s="225"/>
      <c r="PGR3" s="225"/>
      <c r="PGS3" s="225"/>
      <c r="PGT3" s="225"/>
      <c r="PGU3" s="225"/>
      <c r="PGV3" s="225"/>
      <c r="PGW3" s="225"/>
      <c r="PGX3" s="225"/>
      <c r="PGY3" s="225"/>
      <c r="PGZ3" s="225"/>
      <c r="PHA3" s="225"/>
      <c r="PHB3" s="225"/>
      <c r="PHC3" s="225"/>
      <c r="PHD3" s="225"/>
      <c r="PHE3" s="225"/>
      <c r="PHF3" s="225"/>
      <c r="PHG3" s="225"/>
      <c r="PHH3" s="225"/>
      <c r="PHI3" s="225"/>
      <c r="PHJ3" s="225"/>
      <c r="PHK3" s="225"/>
      <c r="PHL3" s="225"/>
      <c r="PHM3" s="225"/>
      <c r="PHN3" s="225"/>
      <c r="PHO3" s="225"/>
      <c r="PHP3" s="225"/>
      <c r="PHQ3" s="225"/>
      <c r="PHR3" s="225"/>
      <c r="PHS3" s="225"/>
      <c r="PHT3" s="225"/>
      <c r="PHU3" s="225"/>
      <c r="PHV3" s="225"/>
      <c r="PHW3" s="225"/>
      <c r="PHX3" s="225"/>
      <c r="PHY3" s="225"/>
      <c r="PHZ3" s="225"/>
      <c r="PIA3" s="225"/>
      <c r="PIB3" s="225"/>
      <c r="PIC3" s="225"/>
      <c r="PID3" s="225"/>
      <c r="PIE3" s="225"/>
      <c r="PIF3" s="225"/>
      <c r="PIG3" s="225"/>
      <c r="PIH3" s="225"/>
      <c r="PII3" s="225"/>
      <c r="PIJ3" s="225"/>
      <c r="PIK3" s="225"/>
      <c r="PIL3" s="225"/>
      <c r="PIM3" s="225"/>
      <c r="PIN3" s="225"/>
      <c r="PIO3" s="225"/>
      <c r="PIP3" s="225"/>
      <c r="PIQ3" s="225"/>
      <c r="PIR3" s="225"/>
      <c r="PIS3" s="225"/>
      <c r="PIT3" s="225"/>
      <c r="PIU3" s="225"/>
      <c r="PIV3" s="225"/>
      <c r="PIW3" s="225"/>
      <c r="PIX3" s="225"/>
      <c r="PIY3" s="225"/>
      <c r="PIZ3" s="225"/>
      <c r="PJA3" s="225"/>
      <c r="PJB3" s="225"/>
      <c r="PJC3" s="225"/>
      <c r="PJD3" s="225"/>
      <c r="PJE3" s="225"/>
      <c r="PJF3" s="225"/>
      <c r="PJG3" s="225"/>
      <c r="PJH3" s="225"/>
      <c r="PJI3" s="225"/>
      <c r="PJJ3" s="225"/>
      <c r="PJK3" s="225"/>
      <c r="PJL3" s="225"/>
      <c r="PJM3" s="225"/>
      <c r="PJN3" s="225"/>
      <c r="PJO3" s="225"/>
      <c r="PJP3" s="225"/>
      <c r="PJQ3" s="225"/>
      <c r="PJR3" s="225"/>
      <c r="PJS3" s="225"/>
      <c r="PJT3" s="225"/>
      <c r="PJU3" s="225"/>
      <c r="PJV3" s="225"/>
      <c r="PJW3" s="225"/>
      <c r="PJX3" s="225"/>
      <c r="PJY3" s="225"/>
      <c r="PJZ3" s="225"/>
      <c r="PKA3" s="225"/>
      <c r="PKB3" s="225"/>
      <c r="PKC3" s="225"/>
      <c r="PKD3" s="225"/>
      <c r="PKE3" s="225"/>
      <c r="PKF3" s="225"/>
      <c r="PKG3" s="225"/>
      <c r="PKH3" s="225"/>
      <c r="PKI3" s="225"/>
      <c r="PKJ3" s="225"/>
      <c r="PKK3" s="225"/>
      <c r="PKL3" s="225"/>
      <c r="PKM3" s="225"/>
      <c r="PKN3" s="225"/>
      <c r="PKO3" s="225"/>
      <c r="PKP3" s="225"/>
      <c r="PKQ3" s="225"/>
      <c r="PKR3" s="225"/>
      <c r="PKS3" s="225"/>
      <c r="PKT3" s="225"/>
      <c r="PKU3" s="225"/>
      <c r="PKV3" s="225"/>
      <c r="PKW3" s="225"/>
      <c r="PKX3" s="225"/>
      <c r="PKY3" s="225"/>
      <c r="PKZ3" s="225"/>
      <c r="PLA3" s="225"/>
      <c r="PLB3" s="225"/>
      <c r="PLC3" s="225"/>
      <c r="PLD3" s="225"/>
      <c r="PLE3" s="225"/>
      <c r="PLF3" s="225"/>
      <c r="PLG3" s="225"/>
      <c r="PLH3" s="225"/>
      <c r="PLI3" s="225"/>
      <c r="PLJ3" s="225"/>
      <c r="PLK3" s="225"/>
      <c r="PLL3" s="225"/>
      <c r="PLM3" s="225"/>
      <c r="PLN3" s="225"/>
      <c r="PLO3" s="225"/>
      <c r="PLP3" s="225"/>
      <c r="PLQ3" s="225"/>
      <c r="PLR3" s="225"/>
      <c r="PLS3" s="225"/>
      <c r="PLT3" s="225"/>
      <c r="PLU3" s="225"/>
      <c r="PLV3" s="225"/>
      <c r="PLW3" s="225"/>
      <c r="PLX3" s="225"/>
      <c r="PLY3" s="225"/>
      <c r="PLZ3" s="225"/>
      <c r="PMA3" s="225"/>
      <c r="PMB3" s="225"/>
      <c r="PMC3" s="225"/>
      <c r="PMD3" s="225"/>
      <c r="PME3" s="225"/>
      <c r="PMF3" s="225"/>
      <c r="PMG3" s="225"/>
      <c r="PMH3" s="225"/>
      <c r="PMI3" s="225"/>
      <c r="PMJ3" s="225"/>
      <c r="PMK3" s="225"/>
      <c r="PML3" s="225"/>
      <c r="PMM3" s="225"/>
      <c r="PMN3" s="225"/>
      <c r="PMO3" s="225"/>
      <c r="PMP3" s="225"/>
      <c r="PMQ3" s="225"/>
      <c r="PMR3" s="225"/>
      <c r="PMS3" s="225"/>
      <c r="PMT3" s="225"/>
      <c r="PMU3" s="225"/>
      <c r="PMV3" s="225"/>
      <c r="PMW3" s="225"/>
      <c r="PMX3" s="225"/>
      <c r="PMY3" s="225"/>
      <c r="PMZ3" s="225"/>
      <c r="PNA3" s="225"/>
      <c r="PNB3" s="225"/>
      <c r="PNC3" s="225"/>
      <c r="PND3" s="225"/>
      <c r="PNE3" s="225"/>
      <c r="PNF3" s="225"/>
      <c r="PNG3" s="225"/>
      <c r="PNH3" s="225"/>
      <c r="PNI3" s="225"/>
      <c r="PNJ3" s="225"/>
      <c r="PNK3" s="225"/>
      <c r="PNL3" s="225"/>
      <c r="PNM3" s="225"/>
      <c r="PNN3" s="225"/>
      <c r="PNO3" s="225"/>
      <c r="PNP3" s="225"/>
      <c r="PNQ3" s="225"/>
      <c r="PNR3" s="225"/>
      <c r="PNS3" s="225"/>
      <c r="PNT3" s="225"/>
      <c r="PNU3" s="225"/>
      <c r="PNV3" s="225"/>
      <c r="PNW3" s="225"/>
      <c r="PNX3" s="225"/>
      <c r="PNY3" s="225"/>
      <c r="PNZ3" s="225"/>
      <c r="POA3" s="225"/>
      <c r="POB3" s="225"/>
      <c r="POC3" s="225"/>
      <c r="POD3" s="225"/>
      <c r="POE3" s="225"/>
      <c r="POF3" s="225"/>
      <c r="POG3" s="225"/>
      <c r="POH3" s="225"/>
      <c r="POI3" s="225"/>
      <c r="POJ3" s="225"/>
      <c r="POK3" s="225"/>
      <c r="POL3" s="225"/>
      <c r="POM3" s="225"/>
      <c r="PON3" s="225"/>
      <c r="POO3" s="225"/>
      <c r="POP3" s="225"/>
      <c r="POQ3" s="225"/>
      <c r="POR3" s="225"/>
      <c r="POS3" s="225"/>
      <c r="POT3" s="225"/>
      <c r="POU3" s="225"/>
      <c r="POV3" s="225"/>
      <c r="POW3" s="225"/>
      <c r="POX3" s="225"/>
      <c r="POY3" s="225"/>
      <c r="POZ3" s="225"/>
      <c r="PPA3" s="225"/>
      <c r="PPB3" s="225"/>
      <c r="PPC3" s="225"/>
      <c r="PPD3" s="225"/>
      <c r="PPE3" s="225"/>
      <c r="PPF3" s="225"/>
      <c r="PPG3" s="225"/>
      <c r="PPH3" s="225"/>
      <c r="PPI3" s="225"/>
      <c r="PPJ3" s="225"/>
      <c r="PPK3" s="225"/>
      <c r="PPL3" s="225"/>
      <c r="PPM3" s="225"/>
      <c r="PPN3" s="225"/>
      <c r="PPO3" s="225"/>
      <c r="PPP3" s="225"/>
      <c r="PPQ3" s="225"/>
      <c r="PPR3" s="225"/>
      <c r="PPS3" s="225"/>
      <c r="PPT3" s="225"/>
      <c r="PPU3" s="225"/>
      <c r="PPV3" s="225"/>
      <c r="PPW3" s="225"/>
      <c r="PPX3" s="225"/>
      <c r="PPY3" s="225"/>
      <c r="PPZ3" s="225"/>
      <c r="PQA3" s="225"/>
      <c r="PQB3" s="225"/>
      <c r="PQC3" s="225"/>
      <c r="PQD3" s="225"/>
      <c r="PQE3" s="225"/>
      <c r="PQF3" s="225"/>
      <c r="PQG3" s="225"/>
      <c r="PQH3" s="225"/>
      <c r="PQI3" s="225"/>
      <c r="PQJ3" s="225"/>
      <c r="PQK3" s="225"/>
      <c r="PQL3" s="225"/>
      <c r="PQM3" s="225"/>
      <c r="PQN3" s="225"/>
      <c r="PQO3" s="225"/>
      <c r="PQP3" s="225"/>
      <c r="PQQ3" s="225"/>
      <c r="PQR3" s="225"/>
      <c r="PQS3" s="225"/>
      <c r="PQT3" s="225"/>
      <c r="PQU3" s="225"/>
      <c r="PQV3" s="225"/>
      <c r="PQW3" s="225"/>
      <c r="PQX3" s="225"/>
      <c r="PQY3" s="225"/>
      <c r="PQZ3" s="225"/>
      <c r="PRA3" s="225"/>
      <c r="PRB3" s="225"/>
      <c r="PRC3" s="225"/>
      <c r="PRD3" s="225"/>
      <c r="PRE3" s="225"/>
      <c r="PRF3" s="225"/>
      <c r="PRG3" s="225"/>
      <c r="PRH3" s="225"/>
      <c r="PRI3" s="225"/>
      <c r="PRJ3" s="225"/>
      <c r="PRK3" s="225"/>
      <c r="PRL3" s="225"/>
      <c r="PRM3" s="225"/>
      <c r="PRN3" s="225"/>
      <c r="PRO3" s="225"/>
      <c r="PRP3" s="225"/>
      <c r="PRQ3" s="225"/>
      <c r="PRR3" s="225"/>
      <c r="PRS3" s="225"/>
      <c r="PRT3" s="225"/>
      <c r="PRU3" s="225"/>
      <c r="PRV3" s="225"/>
      <c r="PRW3" s="225"/>
      <c r="PRX3" s="225"/>
      <c r="PRY3" s="225"/>
      <c r="PRZ3" s="225"/>
      <c r="PSA3" s="225"/>
      <c r="PSB3" s="225"/>
      <c r="PSC3" s="225"/>
      <c r="PSD3" s="225"/>
      <c r="PSE3" s="225"/>
      <c r="PSF3" s="225"/>
      <c r="PSG3" s="225"/>
      <c r="PSH3" s="225"/>
      <c r="PSI3" s="225"/>
      <c r="PSJ3" s="225"/>
      <c r="PSK3" s="225"/>
      <c r="PSL3" s="225"/>
      <c r="PSM3" s="225"/>
      <c r="PSN3" s="225"/>
      <c r="PSO3" s="225"/>
      <c r="PSP3" s="225"/>
      <c r="PSQ3" s="225"/>
      <c r="PSR3" s="225"/>
      <c r="PSS3" s="225"/>
      <c r="PST3" s="225"/>
      <c r="PSU3" s="225"/>
      <c r="PSV3" s="225"/>
      <c r="PSW3" s="225"/>
      <c r="PSX3" s="225"/>
      <c r="PSY3" s="225"/>
      <c r="PSZ3" s="225"/>
      <c r="PTA3" s="225"/>
      <c r="PTB3" s="225"/>
      <c r="PTC3" s="225"/>
      <c r="PTD3" s="225"/>
      <c r="PTE3" s="225"/>
      <c r="PTF3" s="225"/>
      <c r="PTG3" s="225"/>
      <c r="PTH3" s="225"/>
      <c r="PTI3" s="225"/>
      <c r="PTJ3" s="225"/>
      <c r="PTK3" s="225"/>
      <c r="PTL3" s="225"/>
      <c r="PTM3" s="225"/>
      <c r="PTN3" s="225"/>
      <c r="PTO3" s="225"/>
      <c r="PTP3" s="225"/>
      <c r="PTQ3" s="225"/>
      <c r="PTR3" s="225"/>
      <c r="PTS3" s="225"/>
      <c r="PTT3" s="225"/>
      <c r="PTU3" s="225"/>
      <c r="PTV3" s="225"/>
      <c r="PTW3" s="225"/>
      <c r="PTX3" s="225"/>
      <c r="PTY3" s="225"/>
      <c r="PTZ3" s="225"/>
      <c r="PUA3" s="225"/>
      <c r="PUB3" s="225"/>
      <c r="PUC3" s="225"/>
      <c r="PUD3" s="225"/>
      <c r="PUE3" s="225"/>
      <c r="PUF3" s="225"/>
      <c r="PUG3" s="225"/>
      <c r="PUH3" s="225"/>
      <c r="PUI3" s="225"/>
      <c r="PUJ3" s="225"/>
      <c r="PUK3" s="225"/>
      <c r="PUL3" s="225"/>
      <c r="PUM3" s="225"/>
      <c r="PUN3" s="225"/>
      <c r="PUO3" s="225"/>
      <c r="PUP3" s="225"/>
      <c r="PUQ3" s="225"/>
      <c r="PUR3" s="225"/>
      <c r="PUS3" s="225"/>
      <c r="PUT3" s="225"/>
      <c r="PUU3" s="225"/>
      <c r="PUV3" s="225"/>
      <c r="PUW3" s="225"/>
      <c r="PUX3" s="225"/>
      <c r="PUY3" s="225"/>
      <c r="PUZ3" s="225"/>
      <c r="PVA3" s="225"/>
      <c r="PVB3" s="225"/>
      <c r="PVC3" s="225"/>
      <c r="PVD3" s="225"/>
      <c r="PVE3" s="225"/>
      <c r="PVF3" s="225"/>
      <c r="PVG3" s="225"/>
      <c r="PVH3" s="225"/>
      <c r="PVI3" s="225"/>
      <c r="PVJ3" s="225"/>
      <c r="PVK3" s="225"/>
      <c r="PVL3" s="225"/>
      <c r="PVM3" s="225"/>
      <c r="PVN3" s="225"/>
      <c r="PVO3" s="225"/>
      <c r="PVP3" s="225"/>
      <c r="PVQ3" s="225"/>
      <c r="PVR3" s="225"/>
      <c r="PVS3" s="225"/>
      <c r="PVT3" s="225"/>
      <c r="PVU3" s="225"/>
      <c r="PVV3" s="225"/>
      <c r="PVW3" s="225"/>
      <c r="PVX3" s="225"/>
      <c r="PVY3" s="225"/>
      <c r="PVZ3" s="225"/>
      <c r="PWA3" s="225"/>
      <c r="PWB3" s="225"/>
      <c r="PWC3" s="225"/>
      <c r="PWD3" s="225"/>
      <c r="PWE3" s="225"/>
      <c r="PWF3" s="225"/>
      <c r="PWG3" s="225"/>
      <c r="PWH3" s="225"/>
      <c r="PWI3" s="225"/>
      <c r="PWJ3" s="225"/>
      <c r="PWK3" s="225"/>
      <c r="PWL3" s="225"/>
      <c r="PWM3" s="225"/>
      <c r="PWN3" s="225"/>
      <c r="PWO3" s="225"/>
      <c r="PWP3" s="225"/>
      <c r="PWQ3" s="225"/>
      <c r="PWR3" s="225"/>
      <c r="PWS3" s="225"/>
      <c r="PWT3" s="225"/>
      <c r="PWU3" s="225"/>
      <c r="PWV3" s="225"/>
      <c r="PWW3" s="225"/>
      <c r="PWX3" s="225"/>
      <c r="PWY3" s="225"/>
      <c r="PWZ3" s="225"/>
      <c r="PXA3" s="225"/>
      <c r="PXB3" s="225"/>
      <c r="PXC3" s="225"/>
      <c r="PXD3" s="225"/>
      <c r="PXE3" s="225"/>
      <c r="PXF3" s="225"/>
      <c r="PXG3" s="225"/>
      <c r="PXH3" s="225"/>
      <c r="PXI3" s="225"/>
      <c r="PXJ3" s="225"/>
      <c r="PXK3" s="225"/>
      <c r="PXL3" s="225"/>
      <c r="PXM3" s="225"/>
      <c r="PXN3" s="225"/>
      <c r="PXO3" s="225"/>
      <c r="PXP3" s="225"/>
      <c r="PXQ3" s="225"/>
      <c r="PXR3" s="225"/>
      <c r="PXS3" s="225"/>
      <c r="PXT3" s="225"/>
      <c r="PXU3" s="225"/>
      <c r="PXV3" s="225"/>
      <c r="PXW3" s="225"/>
      <c r="PXX3" s="225"/>
      <c r="PXY3" s="225"/>
      <c r="PXZ3" s="225"/>
      <c r="PYA3" s="225"/>
      <c r="PYB3" s="225"/>
      <c r="PYC3" s="225"/>
      <c r="PYD3" s="225"/>
      <c r="PYE3" s="225"/>
      <c r="PYF3" s="225"/>
      <c r="PYG3" s="225"/>
      <c r="PYH3" s="225"/>
      <c r="PYI3" s="225"/>
      <c r="PYJ3" s="225"/>
      <c r="PYK3" s="225"/>
      <c r="PYL3" s="225"/>
      <c r="PYM3" s="225"/>
      <c r="PYN3" s="225"/>
      <c r="PYO3" s="225"/>
      <c r="PYP3" s="225"/>
      <c r="PYQ3" s="225"/>
      <c r="PYR3" s="225"/>
      <c r="PYS3" s="225"/>
      <c r="PYT3" s="225"/>
      <c r="PYU3" s="225"/>
      <c r="PYV3" s="225"/>
      <c r="PYW3" s="225"/>
      <c r="PYX3" s="225"/>
      <c r="PYY3" s="225"/>
      <c r="PYZ3" s="225"/>
      <c r="PZA3" s="225"/>
      <c r="PZB3" s="225"/>
      <c r="PZC3" s="225"/>
      <c r="PZD3" s="225"/>
      <c r="PZE3" s="225"/>
      <c r="PZF3" s="225"/>
      <c r="PZG3" s="225"/>
      <c r="PZH3" s="225"/>
      <c r="PZI3" s="225"/>
      <c r="PZJ3" s="225"/>
      <c r="PZK3" s="225"/>
      <c r="PZL3" s="225"/>
      <c r="PZM3" s="225"/>
      <c r="PZN3" s="225"/>
      <c r="PZO3" s="225"/>
      <c r="PZP3" s="225"/>
      <c r="PZQ3" s="225"/>
      <c r="PZR3" s="225"/>
      <c r="PZS3" s="225"/>
      <c r="PZT3" s="225"/>
      <c r="PZU3" s="225"/>
      <c r="PZV3" s="225"/>
      <c r="PZW3" s="225"/>
      <c r="PZX3" s="225"/>
      <c r="PZY3" s="225"/>
      <c r="PZZ3" s="225"/>
      <c r="QAA3" s="225"/>
      <c r="QAB3" s="225"/>
      <c r="QAC3" s="225"/>
      <c r="QAD3" s="225"/>
      <c r="QAE3" s="225"/>
      <c r="QAF3" s="225"/>
      <c r="QAG3" s="225"/>
      <c r="QAH3" s="225"/>
      <c r="QAI3" s="225"/>
      <c r="QAJ3" s="225"/>
      <c r="QAK3" s="225"/>
      <c r="QAL3" s="225"/>
      <c r="QAM3" s="225"/>
      <c r="QAN3" s="225"/>
      <c r="QAO3" s="225"/>
      <c r="QAP3" s="225"/>
      <c r="QAQ3" s="225"/>
      <c r="QAR3" s="225"/>
      <c r="QAS3" s="225"/>
      <c r="QAT3" s="225"/>
      <c r="QAU3" s="225"/>
      <c r="QAV3" s="225"/>
      <c r="QAW3" s="225"/>
      <c r="QAX3" s="225"/>
      <c r="QAY3" s="225"/>
      <c r="QAZ3" s="225"/>
      <c r="QBA3" s="225"/>
      <c r="QBB3" s="225"/>
      <c r="QBC3" s="225"/>
      <c r="QBD3" s="225"/>
      <c r="QBE3" s="225"/>
      <c r="QBF3" s="225"/>
      <c r="QBG3" s="225"/>
      <c r="QBH3" s="225"/>
      <c r="QBI3" s="225"/>
      <c r="QBJ3" s="225"/>
      <c r="QBK3" s="225"/>
      <c r="QBL3" s="225"/>
      <c r="QBM3" s="225"/>
      <c r="QBN3" s="225"/>
      <c r="QBO3" s="225"/>
      <c r="QBP3" s="225"/>
      <c r="QBQ3" s="225"/>
      <c r="QBR3" s="225"/>
      <c r="QBS3" s="225"/>
      <c r="QBT3" s="225"/>
      <c r="QBU3" s="225"/>
      <c r="QBV3" s="225"/>
      <c r="QBW3" s="225"/>
      <c r="QBX3" s="225"/>
      <c r="QBY3" s="225"/>
      <c r="QBZ3" s="225"/>
      <c r="QCA3" s="225"/>
      <c r="QCB3" s="225"/>
      <c r="QCC3" s="225"/>
      <c r="QCD3" s="225"/>
      <c r="QCE3" s="225"/>
      <c r="QCF3" s="225"/>
      <c r="QCG3" s="225"/>
      <c r="QCH3" s="225"/>
      <c r="QCI3" s="225"/>
      <c r="QCJ3" s="225"/>
      <c r="QCK3" s="225"/>
      <c r="QCL3" s="225"/>
      <c r="QCM3" s="225"/>
      <c r="QCN3" s="225"/>
      <c r="QCO3" s="225"/>
      <c r="QCP3" s="225"/>
      <c r="QCQ3" s="225"/>
      <c r="QCR3" s="225"/>
      <c r="QCS3" s="225"/>
      <c r="QCT3" s="225"/>
      <c r="QCU3" s="225"/>
      <c r="QCV3" s="225"/>
      <c r="QCW3" s="225"/>
      <c r="QCX3" s="225"/>
      <c r="QCY3" s="225"/>
      <c r="QCZ3" s="225"/>
      <c r="QDA3" s="225"/>
      <c r="QDB3" s="225"/>
      <c r="QDC3" s="225"/>
      <c r="QDD3" s="225"/>
      <c r="QDE3" s="225"/>
      <c r="QDF3" s="225"/>
      <c r="QDG3" s="225"/>
      <c r="QDH3" s="225"/>
      <c r="QDI3" s="225"/>
      <c r="QDJ3" s="225"/>
      <c r="QDK3" s="225"/>
      <c r="QDL3" s="225"/>
      <c r="QDM3" s="225"/>
      <c r="QDN3" s="225"/>
      <c r="QDO3" s="225"/>
      <c r="QDP3" s="225"/>
      <c r="QDQ3" s="225"/>
      <c r="QDR3" s="225"/>
      <c r="QDS3" s="225"/>
      <c r="QDT3" s="225"/>
      <c r="QDU3" s="225"/>
      <c r="QDV3" s="225"/>
      <c r="QDW3" s="225"/>
      <c r="QDX3" s="225"/>
      <c r="QDY3" s="225"/>
      <c r="QDZ3" s="225"/>
      <c r="QEA3" s="225"/>
      <c r="QEB3" s="225"/>
      <c r="QEC3" s="225"/>
      <c r="QED3" s="225"/>
      <c r="QEE3" s="225"/>
      <c r="QEF3" s="225"/>
      <c r="QEG3" s="225"/>
      <c r="QEH3" s="225"/>
      <c r="QEI3" s="225"/>
      <c r="QEJ3" s="225"/>
      <c r="QEK3" s="225"/>
      <c r="QEL3" s="225"/>
      <c r="QEM3" s="225"/>
      <c r="QEN3" s="225"/>
      <c r="QEO3" s="225"/>
      <c r="QEP3" s="225"/>
      <c r="QEQ3" s="225"/>
      <c r="QER3" s="225"/>
      <c r="QES3" s="225"/>
      <c r="QET3" s="225"/>
      <c r="QEU3" s="225"/>
      <c r="QEV3" s="225"/>
      <c r="QEW3" s="225"/>
      <c r="QEX3" s="225"/>
      <c r="QEY3" s="225"/>
      <c r="QEZ3" s="225"/>
      <c r="QFA3" s="225"/>
      <c r="QFB3" s="225"/>
      <c r="QFC3" s="225"/>
      <c r="QFD3" s="225"/>
      <c r="QFE3" s="225"/>
      <c r="QFF3" s="225"/>
      <c r="QFG3" s="225"/>
      <c r="QFH3" s="225"/>
      <c r="QFI3" s="225"/>
      <c r="QFJ3" s="225"/>
      <c r="QFK3" s="225"/>
      <c r="QFL3" s="225"/>
      <c r="QFM3" s="225"/>
      <c r="QFN3" s="225"/>
      <c r="QFO3" s="225"/>
      <c r="QFP3" s="225"/>
      <c r="QFQ3" s="225"/>
      <c r="QFR3" s="225"/>
      <c r="QFS3" s="225"/>
      <c r="QFT3" s="225"/>
      <c r="QFU3" s="225"/>
      <c r="QFV3" s="225"/>
      <c r="QFW3" s="225"/>
      <c r="QFX3" s="225"/>
      <c r="QFY3" s="225"/>
      <c r="QFZ3" s="225"/>
      <c r="QGA3" s="225"/>
      <c r="QGB3" s="225"/>
      <c r="QGC3" s="225"/>
      <c r="QGD3" s="225"/>
      <c r="QGE3" s="225"/>
      <c r="QGF3" s="225"/>
      <c r="QGG3" s="225"/>
      <c r="QGH3" s="225"/>
      <c r="QGI3" s="225"/>
      <c r="QGJ3" s="225"/>
      <c r="QGK3" s="225"/>
      <c r="QGL3" s="225"/>
      <c r="QGM3" s="225"/>
      <c r="QGN3" s="225"/>
      <c r="QGO3" s="225"/>
      <c r="QGP3" s="225"/>
      <c r="QGQ3" s="225"/>
      <c r="QGR3" s="225"/>
      <c r="QGS3" s="225"/>
      <c r="QGT3" s="225"/>
      <c r="QGU3" s="225"/>
      <c r="QGV3" s="225"/>
      <c r="QGW3" s="225"/>
      <c r="QGX3" s="225"/>
      <c r="QGY3" s="225"/>
      <c r="QGZ3" s="225"/>
      <c r="QHA3" s="225"/>
      <c r="QHB3" s="225"/>
      <c r="QHC3" s="225"/>
      <c r="QHD3" s="225"/>
      <c r="QHE3" s="225"/>
      <c r="QHF3" s="225"/>
      <c r="QHG3" s="225"/>
      <c r="QHH3" s="225"/>
      <c r="QHI3" s="225"/>
      <c r="QHJ3" s="225"/>
      <c r="QHK3" s="225"/>
      <c r="QHL3" s="225"/>
      <c r="QHM3" s="225"/>
      <c r="QHN3" s="225"/>
      <c r="QHO3" s="225"/>
      <c r="QHP3" s="225"/>
      <c r="QHQ3" s="225"/>
      <c r="QHR3" s="225"/>
      <c r="QHS3" s="225"/>
      <c r="QHT3" s="225"/>
      <c r="QHU3" s="225"/>
      <c r="QHV3" s="225"/>
      <c r="QHW3" s="225"/>
      <c r="QHX3" s="225"/>
      <c r="QHY3" s="225"/>
      <c r="QHZ3" s="225"/>
      <c r="QIA3" s="225"/>
      <c r="QIB3" s="225"/>
      <c r="QIC3" s="225"/>
      <c r="QID3" s="225"/>
      <c r="QIE3" s="225"/>
      <c r="QIF3" s="225"/>
      <c r="QIG3" s="225"/>
      <c r="QIH3" s="225"/>
      <c r="QII3" s="225"/>
      <c r="QIJ3" s="225"/>
      <c r="QIK3" s="225"/>
      <c r="QIL3" s="225"/>
      <c r="QIM3" s="225"/>
      <c r="QIN3" s="225"/>
      <c r="QIO3" s="225"/>
      <c r="QIP3" s="225"/>
      <c r="QIQ3" s="225"/>
      <c r="QIR3" s="225"/>
      <c r="QIS3" s="225"/>
      <c r="QIT3" s="225"/>
      <c r="QIU3" s="225"/>
      <c r="QIV3" s="225"/>
      <c r="QIW3" s="225"/>
      <c r="QIX3" s="225"/>
      <c r="QIY3" s="225"/>
      <c r="QIZ3" s="225"/>
      <c r="QJA3" s="225"/>
      <c r="QJB3" s="225"/>
      <c r="QJC3" s="225"/>
      <c r="QJD3" s="225"/>
      <c r="QJE3" s="225"/>
      <c r="QJF3" s="225"/>
      <c r="QJG3" s="225"/>
      <c r="QJH3" s="225"/>
      <c r="QJI3" s="225"/>
      <c r="QJJ3" s="225"/>
      <c r="QJK3" s="225"/>
      <c r="QJL3" s="225"/>
      <c r="QJM3" s="225"/>
      <c r="QJN3" s="225"/>
      <c r="QJO3" s="225"/>
      <c r="QJP3" s="225"/>
      <c r="QJQ3" s="225"/>
      <c r="QJR3" s="225"/>
      <c r="QJS3" s="225"/>
      <c r="QJT3" s="225"/>
      <c r="QJU3" s="225"/>
      <c r="QJV3" s="225"/>
      <c r="QJW3" s="225"/>
      <c r="QJX3" s="225"/>
      <c r="QJY3" s="225"/>
      <c r="QJZ3" s="225"/>
      <c r="QKA3" s="225"/>
      <c r="QKB3" s="225"/>
      <c r="QKC3" s="225"/>
      <c r="QKD3" s="225"/>
      <c r="QKE3" s="225"/>
      <c r="QKF3" s="225"/>
      <c r="QKG3" s="225"/>
      <c r="QKH3" s="225"/>
      <c r="QKI3" s="225"/>
      <c r="QKJ3" s="225"/>
      <c r="QKK3" s="225"/>
      <c r="QKL3" s="225"/>
      <c r="QKM3" s="225"/>
      <c r="QKN3" s="225"/>
      <c r="QKO3" s="225"/>
      <c r="QKP3" s="225"/>
      <c r="QKQ3" s="225"/>
      <c r="QKR3" s="225"/>
      <c r="QKS3" s="225"/>
      <c r="QKT3" s="225"/>
      <c r="QKU3" s="225"/>
      <c r="QKV3" s="225"/>
      <c r="QKW3" s="225"/>
      <c r="QKX3" s="225"/>
      <c r="QKY3" s="225"/>
      <c r="QKZ3" s="225"/>
      <c r="QLA3" s="225"/>
      <c r="QLB3" s="225"/>
      <c r="QLC3" s="225"/>
      <c r="QLD3" s="225"/>
      <c r="QLE3" s="225"/>
      <c r="QLF3" s="225"/>
      <c r="QLG3" s="225"/>
      <c r="QLH3" s="225"/>
      <c r="QLI3" s="225"/>
      <c r="QLJ3" s="225"/>
      <c r="QLK3" s="225"/>
      <c r="QLL3" s="225"/>
      <c r="QLM3" s="225"/>
      <c r="QLN3" s="225"/>
      <c r="QLO3" s="225"/>
      <c r="QLP3" s="225"/>
      <c r="QLQ3" s="225"/>
      <c r="QLR3" s="225"/>
      <c r="QLS3" s="225"/>
      <c r="QLT3" s="225"/>
      <c r="QLU3" s="225"/>
      <c r="QLV3" s="225"/>
      <c r="QLW3" s="225"/>
      <c r="QLX3" s="225"/>
      <c r="QLY3" s="225"/>
      <c r="QLZ3" s="225"/>
      <c r="QMA3" s="225"/>
      <c r="QMB3" s="225"/>
      <c r="QMC3" s="225"/>
      <c r="QMD3" s="225"/>
      <c r="QME3" s="225"/>
      <c r="QMF3" s="225"/>
      <c r="QMG3" s="225"/>
      <c r="QMH3" s="225"/>
      <c r="QMI3" s="225"/>
      <c r="QMJ3" s="225"/>
      <c r="QMK3" s="225"/>
      <c r="QML3" s="225"/>
      <c r="QMM3" s="225"/>
      <c r="QMN3" s="225"/>
      <c r="QMO3" s="225"/>
      <c r="QMP3" s="225"/>
      <c r="QMQ3" s="225"/>
      <c r="QMR3" s="225"/>
      <c r="QMS3" s="225"/>
      <c r="QMT3" s="225"/>
      <c r="QMU3" s="225"/>
      <c r="QMV3" s="225"/>
      <c r="QMW3" s="225"/>
      <c r="QMX3" s="225"/>
      <c r="QMY3" s="225"/>
      <c r="QMZ3" s="225"/>
      <c r="QNA3" s="225"/>
      <c r="QNB3" s="225"/>
      <c r="QNC3" s="225"/>
      <c r="QND3" s="225"/>
      <c r="QNE3" s="225"/>
      <c r="QNF3" s="225"/>
      <c r="QNG3" s="225"/>
      <c r="QNH3" s="225"/>
      <c r="QNI3" s="225"/>
      <c r="QNJ3" s="225"/>
      <c r="QNK3" s="225"/>
      <c r="QNL3" s="225"/>
      <c r="QNM3" s="225"/>
      <c r="QNN3" s="225"/>
      <c r="QNO3" s="225"/>
      <c r="QNP3" s="225"/>
      <c r="QNQ3" s="225"/>
      <c r="QNR3" s="225"/>
      <c r="QNS3" s="225"/>
      <c r="QNT3" s="225"/>
      <c r="QNU3" s="225"/>
      <c r="QNV3" s="225"/>
      <c r="QNW3" s="225"/>
      <c r="QNX3" s="225"/>
      <c r="QNY3" s="225"/>
      <c r="QNZ3" s="225"/>
      <c r="QOA3" s="225"/>
      <c r="QOB3" s="225"/>
      <c r="QOC3" s="225"/>
      <c r="QOD3" s="225"/>
      <c r="QOE3" s="225"/>
      <c r="QOF3" s="225"/>
      <c r="QOG3" s="225"/>
      <c r="QOH3" s="225"/>
      <c r="QOI3" s="225"/>
      <c r="QOJ3" s="225"/>
      <c r="QOK3" s="225"/>
      <c r="QOL3" s="225"/>
      <c r="QOM3" s="225"/>
      <c r="QON3" s="225"/>
      <c r="QOO3" s="225"/>
      <c r="QOP3" s="225"/>
      <c r="QOQ3" s="225"/>
      <c r="QOR3" s="225"/>
      <c r="QOS3" s="225"/>
      <c r="QOT3" s="225"/>
      <c r="QOU3" s="225"/>
      <c r="QOV3" s="225"/>
      <c r="QOW3" s="225"/>
      <c r="QOX3" s="225"/>
      <c r="QOY3" s="225"/>
      <c r="QOZ3" s="225"/>
      <c r="QPA3" s="225"/>
      <c r="QPB3" s="225"/>
      <c r="QPC3" s="225"/>
      <c r="QPD3" s="225"/>
      <c r="QPE3" s="225"/>
      <c r="QPF3" s="225"/>
      <c r="QPG3" s="225"/>
      <c r="QPH3" s="225"/>
      <c r="QPI3" s="225"/>
      <c r="QPJ3" s="225"/>
      <c r="QPK3" s="225"/>
      <c r="QPL3" s="225"/>
      <c r="QPM3" s="225"/>
      <c r="QPN3" s="225"/>
      <c r="QPO3" s="225"/>
      <c r="QPP3" s="225"/>
      <c r="QPQ3" s="225"/>
      <c r="QPR3" s="225"/>
      <c r="QPS3" s="225"/>
      <c r="QPT3" s="225"/>
      <c r="QPU3" s="225"/>
      <c r="QPV3" s="225"/>
      <c r="QPW3" s="225"/>
      <c r="QPX3" s="225"/>
      <c r="QPY3" s="225"/>
      <c r="QPZ3" s="225"/>
      <c r="QQA3" s="225"/>
      <c r="QQB3" s="225"/>
      <c r="QQC3" s="225"/>
      <c r="QQD3" s="225"/>
      <c r="QQE3" s="225"/>
      <c r="QQF3" s="225"/>
      <c r="QQG3" s="225"/>
      <c r="QQH3" s="225"/>
      <c r="QQI3" s="225"/>
      <c r="QQJ3" s="225"/>
      <c r="QQK3" s="225"/>
      <c r="QQL3" s="225"/>
      <c r="QQM3" s="225"/>
      <c r="QQN3" s="225"/>
      <c r="QQO3" s="225"/>
      <c r="QQP3" s="225"/>
      <c r="QQQ3" s="225"/>
      <c r="QQR3" s="225"/>
      <c r="QQS3" s="225"/>
      <c r="QQT3" s="225"/>
      <c r="QQU3" s="225"/>
      <c r="QQV3" s="225"/>
      <c r="QQW3" s="225"/>
      <c r="QQX3" s="225"/>
      <c r="QQY3" s="225"/>
      <c r="QQZ3" s="225"/>
      <c r="QRA3" s="225"/>
      <c r="QRB3" s="225"/>
      <c r="QRC3" s="225"/>
      <c r="QRD3" s="225"/>
      <c r="QRE3" s="225"/>
      <c r="QRF3" s="225"/>
      <c r="QRG3" s="225"/>
      <c r="QRH3" s="225"/>
      <c r="QRI3" s="225"/>
      <c r="QRJ3" s="225"/>
      <c r="QRK3" s="225"/>
      <c r="QRL3" s="225"/>
      <c r="QRM3" s="225"/>
      <c r="QRN3" s="225"/>
      <c r="QRO3" s="225"/>
      <c r="QRP3" s="225"/>
      <c r="QRQ3" s="225"/>
      <c r="QRR3" s="225"/>
      <c r="QRS3" s="225"/>
      <c r="QRT3" s="225"/>
      <c r="QRU3" s="225"/>
      <c r="QRV3" s="225"/>
      <c r="QRW3" s="225"/>
      <c r="QRX3" s="225"/>
      <c r="QRY3" s="225"/>
      <c r="QRZ3" s="225"/>
      <c r="QSA3" s="225"/>
      <c r="QSB3" s="225"/>
      <c r="QSC3" s="225"/>
      <c r="QSD3" s="225"/>
      <c r="QSE3" s="225"/>
      <c r="QSF3" s="225"/>
      <c r="QSG3" s="225"/>
      <c r="QSH3" s="225"/>
      <c r="QSI3" s="225"/>
      <c r="QSJ3" s="225"/>
      <c r="QSK3" s="225"/>
      <c r="QSL3" s="225"/>
      <c r="QSM3" s="225"/>
      <c r="QSN3" s="225"/>
      <c r="QSO3" s="225"/>
      <c r="QSP3" s="225"/>
      <c r="QSQ3" s="225"/>
      <c r="QSR3" s="225"/>
      <c r="QSS3" s="225"/>
      <c r="QST3" s="225"/>
      <c r="QSU3" s="225"/>
      <c r="QSV3" s="225"/>
      <c r="QSW3" s="225"/>
      <c r="QSX3" s="225"/>
      <c r="QSY3" s="225"/>
      <c r="QSZ3" s="225"/>
      <c r="QTA3" s="225"/>
      <c r="QTB3" s="225"/>
      <c r="QTC3" s="225"/>
      <c r="QTD3" s="225"/>
      <c r="QTE3" s="225"/>
      <c r="QTF3" s="225"/>
      <c r="QTG3" s="225"/>
      <c r="QTH3" s="225"/>
      <c r="QTI3" s="225"/>
      <c r="QTJ3" s="225"/>
      <c r="QTK3" s="225"/>
      <c r="QTL3" s="225"/>
      <c r="QTM3" s="225"/>
      <c r="QTN3" s="225"/>
      <c r="QTO3" s="225"/>
      <c r="QTP3" s="225"/>
      <c r="QTQ3" s="225"/>
      <c r="QTR3" s="225"/>
      <c r="QTS3" s="225"/>
      <c r="QTT3" s="225"/>
      <c r="QTU3" s="225"/>
      <c r="QTV3" s="225"/>
      <c r="QTW3" s="225"/>
      <c r="QTX3" s="225"/>
      <c r="QTY3" s="225"/>
      <c r="QTZ3" s="225"/>
      <c r="QUA3" s="225"/>
      <c r="QUB3" s="225"/>
      <c r="QUC3" s="225"/>
      <c r="QUD3" s="225"/>
      <c r="QUE3" s="225"/>
      <c r="QUF3" s="225"/>
      <c r="QUG3" s="225"/>
      <c r="QUH3" s="225"/>
      <c r="QUI3" s="225"/>
      <c r="QUJ3" s="225"/>
      <c r="QUK3" s="225"/>
      <c r="QUL3" s="225"/>
      <c r="QUM3" s="225"/>
      <c r="QUN3" s="225"/>
      <c r="QUO3" s="225"/>
      <c r="QUP3" s="225"/>
      <c r="QUQ3" s="225"/>
      <c r="QUR3" s="225"/>
      <c r="QUS3" s="225"/>
      <c r="QUT3" s="225"/>
      <c r="QUU3" s="225"/>
      <c r="QUV3" s="225"/>
      <c r="QUW3" s="225"/>
      <c r="QUX3" s="225"/>
      <c r="QUY3" s="225"/>
      <c r="QUZ3" s="225"/>
      <c r="QVA3" s="225"/>
      <c r="QVB3" s="225"/>
      <c r="QVC3" s="225"/>
      <c r="QVD3" s="225"/>
      <c r="QVE3" s="225"/>
      <c r="QVF3" s="225"/>
      <c r="QVG3" s="225"/>
      <c r="QVH3" s="225"/>
      <c r="QVI3" s="225"/>
      <c r="QVJ3" s="225"/>
      <c r="QVK3" s="225"/>
      <c r="QVL3" s="225"/>
      <c r="QVM3" s="225"/>
      <c r="QVN3" s="225"/>
      <c r="QVO3" s="225"/>
      <c r="QVP3" s="225"/>
      <c r="QVQ3" s="225"/>
      <c r="QVR3" s="225"/>
      <c r="QVS3" s="225"/>
      <c r="QVT3" s="225"/>
      <c r="QVU3" s="225"/>
      <c r="QVV3" s="225"/>
      <c r="QVW3" s="225"/>
      <c r="QVX3" s="225"/>
      <c r="QVY3" s="225"/>
      <c r="QVZ3" s="225"/>
      <c r="QWA3" s="225"/>
      <c r="QWB3" s="225"/>
      <c r="QWC3" s="225"/>
      <c r="QWD3" s="225"/>
      <c r="QWE3" s="225"/>
      <c r="QWF3" s="225"/>
      <c r="QWG3" s="225"/>
      <c r="QWH3" s="225"/>
      <c r="QWI3" s="225"/>
      <c r="QWJ3" s="225"/>
      <c r="QWK3" s="225"/>
      <c r="QWL3" s="225"/>
      <c r="QWM3" s="225"/>
      <c r="QWN3" s="225"/>
      <c r="QWO3" s="225"/>
      <c r="QWP3" s="225"/>
      <c r="QWQ3" s="225"/>
      <c r="QWR3" s="225"/>
      <c r="QWS3" s="225"/>
      <c r="QWT3" s="225"/>
      <c r="QWU3" s="225"/>
      <c r="QWV3" s="225"/>
      <c r="QWW3" s="225"/>
      <c r="QWX3" s="225"/>
      <c r="QWY3" s="225"/>
      <c r="QWZ3" s="225"/>
      <c r="QXA3" s="225"/>
      <c r="QXB3" s="225"/>
      <c r="QXC3" s="225"/>
      <c r="QXD3" s="225"/>
      <c r="QXE3" s="225"/>
      <c r="QXF3" s="225"/>
      <c r="QXG3" s="225"/>
      <c r="QXH3" s="225"/>
      <c r="QXI3" s="225"/>
      <c r="QXJ3" s="225"/>
      <c r="QXK3" s="225"/>
      <c r="QXL3" s="225"/>
      <c r="QXM3" s="225"/>
      <c r="QXN3" s="225"/>
      <c r="QXO3" s="225"/>
      <c r="QXP3" s="225"/>
      <c r="QXQ3" s="225"/>
      <c r="QXR3" s="225"/>
      <c r="QXS3" s="225"/>
      <c r="QXT3" s="225"/>
      <c r="QXU3" s="225"/>
      <c r="QXV3" s="225"/>
      <c r="QXW3" s="225"/>
      <c r="QXX3" s="225"/>
      <c r="QXY3" s="225"/>
      <c r="QXZ3" s="225"/>
      <c r="QYA3" s="225"/>
      <c r="QYB3" s="225"/>
      <c r="QYC3" s="225"/>
      <c r="QYD3" s="225"/>
      <c r="QYE3" s="225"/>
      <c r="QYF3" s="225"/>
      <c r="QYG3" s="225"/>
      <c r="QYH3" s="225"/>
      <c r="QYI3" s="225"/>
      <c r="QYJ3" s="225"/>
      <c r="QYK3" s="225"/>
      <c r="QYL3" s="225"/>
      <c r="QYM3" s="225"/>
      <c r="QYN3" s="225"/>
      <c r="QYO3" s="225"/>
      <c r="QYP3" s="225"/>
      <c r="QYQ3" s="225"/>
      <c r="QYR3" s="225"/>
      <c r="QYS3" s="225"/>
      <c r="QYT3" s="225"/>
      <c r="QYU3" s="225"/>
      <c r="QYV3" s="225"/>
      <c r="QYW3" s="225"/>
      <c r="QYX3" s="225"/>
      <c r="QYY3" s="225"/>
      <c r="QYZ3" s="225"/>
      <c r="QZA3" s="225"/>
      <c r="QZB3" s="225"/>
      <c r="QZC3" s="225"/>
      <c r="QZD3" s="225"/>
      <c r="QZE3" s="225"/>
      <c r="QZF3" s="225"/>
      <c r="QZG3" s="225"/>
      <c r="QZH3" s="225"/>
      <c r="QZI3" s="225"/>
      <c r="QZJ3" s="225"/>
      <c r="QZK3" s="225"/>
      <c r="QZL3" s="225"/>
      <c r="QZM3" s="225"/>
      <c r="QZN3" s="225"/>
      <c r="QZO3" s="225"/>
      <c r="QZP3" s="225"/>
      <c r="QZQ3" s="225"/>
      <c r="QZR3" s="225"/>
      <c r="QZS3" s="225"/>
      <c r="QZT3" s="225"/>
      <c r="QZU3" s="225"/>
      <c r="QZV3" s="225"/>
      <c r="QZW3" s="225"/>
      <c r="QZX3" s="225"/>
      <c r="QZY3" s="225"/>
      <c r="QZZ3" s="225"/>
      <c r="RAA3" s="225"/>
      <c r="RAB3" s="225"/>
      <c r="RAC3" s="225"/>
      <c r="RAD3" s="225"/>
      <c r="RAE3" s="225"/>
      <c r="RAF3" s="225"/>
      <c r="RAG3" s="225"/>
      <c r="RAH3" s="225"/>
      <c r="RAI3" s="225"/>
      <c r="RAJ3" s="225"/>
      <c r="RAK3" s="225"/>
      <c r="RAL3" s="225"/>
      <c r="RAM3" s="225"/>
      <c r="RAN3" s="225"/>
      <c r="RAO3" s="225"/>
      <c r="RAP3" s="225"/>
      <c r="RAQ3" s="225"/>
      <c r="RAR3" s="225"/>
      <c r="RAS3" s="225"/>
      <c r="RAT3" s="225"/>
      <c r="RAU3" s="225"/>
      <c r="RAV3" s="225"/>
      <c r="RAW3" s="225"/>
      <c r="RAX3" s="225"/>
      <c r="RAY3" s="225"/>
      <c r="RAZ3" s="225"/>
      <c r="RBA3" s="225"/>
      <c r="RBB3" s="225"/>
      <c r="RBC3" s="225"/>
      <c r="RBD3" s="225"/>
      <c r="RBE3" s="225"/>
      <c r="RBF3" s="225"/>
      <c r="RBG3" s="225"/>
      <c r="RBH3" s="225"/>
      <c r="RBI3" s="225"/>
      <c r="RBJ3" s="225"/>
      <c r="RBK3" s="225"/>
      <c r="RBL3" s="225"/>
      <c r="RBM3" s="225"/>
      <c r="RBN3" s="225"/>
      <c r="RBO3" s="225"/>
      <c r="RBP3" s="225"/>
      <c r="RBQ3" s="225"/>
      <c r="RBR3" s="225"/>
      <c r="RBS3" s="225"/>
      <c r="RBT3" s="225"/>
      <c r="RBU3" s="225"/>
      <c r="RBV3" s="225"/>
      <c r="RBW3" s="225"/>
      <c r="RBX3" s="225"/>
      <c r="RBY3" s="225"/>
      <c r="RBZ3" s="225"/>
      <c r="RCA3" s="225"/>
      <c r="RCB3" s="225"/>
      <c r="RCC3" s="225"/>
      <c r="RCD3" s="225"/>
      <c r="RCE3" s="225"/>
      <c r="RCF3" s="225"/>
      <c r="RCG3" s="225"/>
      <c r="RCH3" s="225"/>
      <c r="RCI3" s="225"/>
      <c r="RCJ3" s="225"/>
      <c r="RCK3" s="225"/>
      <c r="RCL3" s="225"/>
      <c r="RCM3" s="225"/>
      <c r="RCN3" s="225"/>
      <c r="RCO3" s="225"/>
      <c r="RCP3" s="225"/>
      <c r="RCQ3" s="225"/>
      <c r="RCR3" s="225"/>
      <c r="RCS3" s="225"/>
      <c r="RCT3" s="225"/>
      <c r="RCU3" s="225"/>
      <c r="RCV3" s="225"/>
      <c r="RCW3" s="225"/>
      <c r="RCX3" s="225"/>
      <c r="RCY3" s="225"/>
      <c r="RCZ3" s="225"/>
      <c r="RDA3" s="225"/>
      <c r="RDB3" s="225"/>
      <c r="RDC3" s="225"/>
      <c r="RDD3" s="225"/>
      <c r="RDE3" s="225"/>
      <c r="RDF3" s="225"/>
      <c r="RDG3" s="225"/>
      <c r="RDH3" s="225"/>
      <c r="RDI3" s="225"/>
      <c r="RDJ3" s="225"/>
      <c r="RDK3" s="225"/>
      <c r="RDL3" s="225"/>
      <c r="RDM3" s="225"/>
      <c r="RDN3" s="225"/>
      <c r="RDO3" s="225"/>
      <c r="RDP3" s="225"/>
      <c r="RDQ3" s="225"/>
      <c r="RDR3" s="225"/>
      <c r="RDS3" s="225"/>
      <c r="RDT3" s="225"/>
      <c r="RDU3" s="225"/>
      <c r="RDV3" s="225"/>
      <c r="RDW3" s="225"/>
      <c r="RDX3" s="225"/>
      <c r="RDY3" s="225"/>
      <c r="RDZ3" s="225"/>
      <c r="REA3" s="225"/>
      <c r="REB3" s="225"/>
      <c r="REC3" s="225"/>
      <c r="RED3" s="225"/>
      <c r="REE3" s="225"/>
      <c r="REF3" s="225"/>
      <c r="REG3" s="225"/>
      <c r="REH3" s="225"/>
      <c r="REI3" s="225"/>
      <c r="REJ3" s="225"/>
      <c r="REK3" s="225"/>
      <c r="REL3" s="225"/>
      <c r="REM3" s="225"/>
      <c r="REN3" s="225"/>
      <c r="REO3" s="225"/>
      <c r="REP3" s="225"/>
      <c r="REQ3" s="225"/>
      <c r="RER3" s="225"/>
      <c r="RES3" s="225"/>
      <c r="RET3" s="225"/>
      <c r="REU3" s="225"/>
      <c r="REV3" s="225"/>
      <c r="REW3" s="225"/>
      <c r="REX3" s="225"/>
      <c r="REY3" s="225"/>
      <c r="REZ3" s="225"/>
      <c r="RFA3" s="225"/>
      <c r="RFB3" s="225"/>
      <c r="RFC3" s="225"/>
      <c r="RFD3" s="225"/>
      <c r="RFE3" s="225"/>
      <c r="RFF3" s="225"/>
      <c r="RFG3" s="225"/>
      <c r="RFH3" s="225"/>
      <c r="RFI3" s="225"/>
      <c r="RFJ3" s="225"/>
      <c r="RFK3" s="225"/>
      <c r="RFL3" s="225"/>
      <c r="RFM3" s="225"/>
      <c r="RFN3" s="225"/>
      <c r="RFO3" s="225"/>
      <c r="RFP3" s="225"/>
      <c r="RFQ3" s="225"/>
      <c r="RFR3" s="225"/>
      <c r="RFS3" s="225"/>
      <c r="RFT3" s="225"/>
      <c r="RFU3" s="225"/>
      <c r="RFV3" s="225"/>
      <c r="RFW3" s="225"/>
      <c r="RFX3" s="225"/>
      <c r="RFY3" s="225"/>
      <c r="RFZ3" s="225"/>
      <c r="RGA3" s="225"/>
      <c r="RGB3" s="225"/>
      <c r="RGC3" s="225"/>
      <c r="RGD3" s="225"/>
      <c r="RGE3" s="225"/>
      <c r="RGF3" s="225"/>
      <c r="RGG3" s="225"/>
      <c r="RGH3" s="225"/>
      <c r="RGI3" s="225"/>
      <c r="RGJ3" s="225"/>
      <c r="RGK3" s="225"/>
      <c r="RGL3" s="225"/>
      <c r="RGM3" s="225"/>
      <c r="RGN3" s="225"/>
      <c r="RGO3" s="225"/>
      <c r="RGP3" s="225"/>
      <c r="RGQ3" s="225"/>
      <c r="RGR3" s="225"/>
      <c r="RGS3" s="225"/>
      <c r="RGT3" s="225"/>
      <c r="RGU3" s="225"/>
      <c r="RGV3" s="225"/>
      <c r="RGW3" s="225"/>
      <c r="RGX3" s="225"/>
      <c r="RGY3" s="225"/>
      <c r="RGZ3" s="225"/>
      <c r="RHA3" s="225"/>
      <c r="RHB3" s="225"/>
      <c r="RHC3" s="225"/>
      <c r="RHD3" s="225"/>
      <c r="RHE3" s="225"/>
      <c r="RHF3" s="225"/>
      <c r="RHG3" s="225"/>
      <c r="RHH3" s="225"/>
      <c r="RHI3" s="225"/>
      <c r="RHJ3" s="225"/>
      <c r="RHK3" s="225"/>
      <c r="RHL3" s="225"/>
      <c r="RHM3" s="225"/>
      <c r="RHN3" s="225"/>
      <c r="RHO3" s="225"/>
      <c r="RHP3" s="225"/>
      <c r="RHQ3" s="225"/>
      <c r="RHR3" s="225"/>
      <c r="RHS3" s="225"/>
      <c r="RHT3" s="225"/>
      <c r="RHU3" s="225"/>
      <c r="RHV3" s="225"/>
      <c r="RHW3" s="225"/>
      <c r="RHX3" s="225"/>
      <c r="RHY3" s="225"/>
      <c r="RHZ3" s="225"/>
      <c r="RIA3" s="225"/>
      <c r="RIB3" s="225"/>
      <c r="RIC3" s="225"/>
      <c r="RID3" s="225"/>
      <c r="RIE3" s="225"/>
      <c r="RIF3" s="225"/>
      <c r="RIG3" s="225"/>
      <c r="RIH3" s="225"/>
      <c r="RII3" s="225"/>
      <c r="RIJ3" s="225"/>
      <c r="RIK3" s="225"/>
      <c r="RIL3" s="225"/>
      <c r="RIM3" s="225"/>
      <c r="RIN3" s="225"/>
      <c r="RIO3" s="225"/>
      <c r="RIP3" s="225"/>
      <c r="RIQ3" s="225"/>
      <c r="RIR3" s="225"/>
      <c r="RIS3" s="225"/>
      <c r="RIT3" s="225"/>
      <c r="RIU3" s="225"/>
      <c r="RIV3" s="225"/>
      <c r="RIW3" s="225"/>
      <c r="RIX3" s="225"/>
      <c r="RIY3" s="225"/>
      <c r="RIZ3" s="225"/>
      <c r="RJA3" s="225"/>
      <c r="RJB3" s="225"/>
      <c r="RJC3" s="225"/>
      <c r="RJD3" s="225"/>
      <c r="RJE3" s="225"/>
      <c r="RJF3" s="225"/>
      <c r="RJG3" s="225"/>
      <c r="RJH3" s="225"/>
      <c r="RJI3" s="225"/>
      <c r="RJJ3" s="225"/>
      <c r="RJK3" s="225"/>
      <c r="RJL3" s="225"/>
      <c r="RJM3" s="225"/>
      <c r="RJN3" s="225"/>
      <c r="RJO3" s="225"/>
      <c r="RJP3" s="225"/>
      <c r="RJQ3" s="225"/>
      <c r="RJR3" s="225"/>
      <c r="RJS3" s="225"/>
      <c r="RJT3" s="225"/>
      <c r="RJU3" s="225"/>
      <c r="RJV3" s="225"/>
      <c r="RJW3" s="225"/>
      <c r="RJX3" s="225"/>
      <c r="RJY3" s="225"/>
      <c r="RJZ3" s="225"/>
      <c r="RKA3" s="225"/>
      <c r="RKB3" s="225"/>
      <c r="RKC3" s="225"/>
      <c r="RKD3" s="225"/>
      <c r="RKE3" s="225"/>
      <c r="RKF3" s="225"/>
      <c r="RKG3" s="225"/>
      <c r="RKH3" s="225"/>
      <c r="RKI3" s="225"/>
      <c r="RKJ3" s="225"/>
      <c r="RKK3" s="225"/>
      <c r="RKL3" s="225"/>
      <c r="RKM3" s="225"/>
      <c r="RKN3" s="225"/>
      <c r="RKO3" s="225"/>
      <c r="RKP3" s="225"/>
      <c r="RKQ3" s="225"/>
      <c r="RKR3" s="225"/>
      <c r="RKS3" s="225"/>
      <c r="RKT3" s="225"/>
      <c r="RKU3" s="225"/>
      <c r="RKV3" s="225"/>
      <c r="RKW3" s="225"/>
      <c r="RKX3" s="225"/>
      <c r="RKY3" s="225"/>
      <c r="RKZ3" s="225"/>
      <c r="RLA3" s="225"/>
      <c r="RLB3" s="225"/>
      <c r="RLC3" s="225"/>
      <c r="RLD3" s="225"/>
      <c r="RLE3" s="225"/>
      <c r="RLF3" s="225"/>
      <c r="RLG3" s="225"/>
      <c r="RLH3" s="225"/>
      <c r="RLI3" s="225"/>
      <c r="RLJ3" s="225"/>
      <c r="RLK3" s="225"/>
      <c r="RLL3" s="225"/>
      <c r="RLM3" s="225"/>
      <c r="RLN3" s="225"/>
      <c r="RLO3" s="225"/>
      <c r="RLP3" s="225"/>
      <c r="RLQ3" s="225"/>
      <c r="RLR3" s="225"/>
      <c r="RLS3" s="225"/>
      <c r="RLT3" s="225"/>
      <c r="RLU3" s="225"/>
      <c r="RLV3" s="225"/>
      <c r="RLW3" s="225"/>
      <c r="RLX3" s="225"/>
      <c r="RLY3" s="225"/>
      <c r="RLZ3" s="225"/>
      <c r="RMA3" s="225"/>
      <c r="RMB3" s="225"/>
      <c r="RMC3" s="225"/>
      <c r="RMD3" s="225"/>
      <c r="RME3" s="225"/>
      <c r="RMF3" s="225"/>
      <c r="RMG3" s="225"/>
      <c r="RMH3" s="225"/>
      <c r="RMI3" s="225"/>
      <c r="RMJ3" s="225"/>
      <c r="RMK3" s="225"/>
      <c r="RML3" s="225"/>
      <c r="RMM3" s="225"/>
      <c r="RMN3" s="225"/>
      <c r="RMO3" s="225"/>
      <c r="RMP3" s="225"/>
      <c r="RMQ3" s="225"/>
      <c r="RMR3" s="225"/>
      <c r="RMS3" s="225"/>
      <c r="RMT3" s="225"/>
      <c r="RMU3" s="225"/>
      <c r="RMV3" s="225"/>
      <c r="RMW3" s="225"/>
      <c r="RMX3" s="225"/>
      <c r="RMY3" s="225"/>
      <c r="RMZ3" s="225"/>
      <c r="RNA3" s="225"/>
      <c r="RNB3" s="225"/>
      <c r="RNC3" s="225"/>
      <c r="RND3" s="225"/>
      <c r="RNE3" s="225"/>
      <c r="RNF3" s="225"/>
      <c r="RNG3" s="225"/>
      <c r="RNH3" s="225"/>
      <c r="RNI3" s="225"/>
      <c r="RNJ3" s="225"/>
      <c r="RNK3" s="225"/>
      <c r="RNL3" s="225"/>
      <c r="RNM3" s="225"/>
      <c r="RNN3" s="225"/>
      <c r="RNO3" s="225"/>
      <c r="RNP3" s="225"/>
      <c r="RNQ3" s="225"/>
      <c r="RNR3" s="225"/>
      <c r="RNS3" s="225"/>
      <c r="RNT3" s="225"/>
      <c r="RNU3" s="225"/>
      <c r="RNV3" s="225"/>
      <c r="RNW3" s="225"/>
      <c r="RNX3" s="225"/>
      <c r="RNY3" s="225"/>
      <c r="RNZ3" s="225"/>
      <c r="ROA3" s="225"/>
      <c r="ROB3" s="225"/>
      <c r="ROC3" s="225"/>
      <c r="ROD3" s="225"/>
      <c r="ROE3" s="225"/>
      <c r="ROF3" s="225"/>
      <c r="ROG3" s="225"/>
      <c r="ROH3" s="225"/>
      <c r="ROI3" s="225"/>
      <c r="ROJ3" s="225"/>
      <c r="ROK3" s="225"/>
      <c r="ROL3" s="225"/>
      <c r="ROM3" s="225"/>
      <c r="RON3" s="225"/>
      <c r="ROO3" s="225"/>
      <c r="ROP3" s="225"/>
      <c r="ROQ3" s="225"/>
      <c r="ROR3" s="225"/>
      <c r="ROS3" s="225"/>
      <c r="ROT3" s="225"/>
      <c r="ROU3" s="225"/>
      <c r="ROV3" s="225"/>
      <c r="ROW3" s="225"/>
      <c r="ROX3" s="225"/>
      <c r="ROY3" s="225"/>
      <c r="ROZ3" s="225"/>
      <c r="RPA3" s="225"/>
      <c r="RPB3" s="225"/>
      <c r="RPC3" s="225"/>
      <c r="RPD3" s="225"/>
      <c r="RPE3" s="225"/>
      <c r="RPF3" s="225"/>
      <c r="RPG3" s="225"/>
      <c r="RPH3" s="225"/>
      <c r="RPI3" s="225"/>
      <c r="RPJ3" s="225"/>
      <c r="RPK3" s="225"/>
      <c r="RPL3" s="225"/>
      <c r="RPM3" s="225"/>
      <c r="RPN3" s="225"/>
      <c r="RPO3" s="225"/>
      <c r="RPP3" s="225"/>
      <c r="RPQ3" s="225"/>
      <c r="RPR3" s="225"/>
      <c r="RPS3" s="225"/>
      <c r="RPT3" s="225"/>
      <c r="RPU3" s="225"/>
      <c r="RPV3" s="225"/>
      <c r="RPW3" s="225"/>
      <c r="RPX3" s="225"/>
      <c r="RPY3" s="225"/>
      <c r="RPZ3" s="225"/>
      <c r="RQA3" s="225"/>
      <c r="RQB3" s="225"/>
      <c r="RQC3" s="225"/>
      <c r="RQD3" s="225"/>
      <c r="RQE3" s="225"/>
      <c r="RQF3" s="225"/>
      <c r="RQG3" s="225"/>
      <c r="RQH3" s="225"/>
      <c r="RQI3" s="225"/>
      <c r="RQJ3" s="225"/>
      <c r="RQK3" s="225"/>
      <c r="RQL3" s="225"/>
      <c r="RQM3" s="225"/>
      <c r="RQN3" s="225"/>
      <c r="RQO3" s="225"/>
      <c r="RQP3" s="225"/>
      <c r="RQQ3" s="225"/>
      <c r="RQR3" s="225"/>
      <c r="RQS3" s="225"/>
      <c r="RQT3" s="225"/>
      <c r="RQU3" s="225"/>
      <c r="RQV3" s="225"/>
      <c r="RQW3" s="225"/>
      <c r="RQX3" s="225"/>
      <c r="RQY3" s="225"/>
      <c r="RQZ3" s="225"/>
      <c r="RRA3" s="225"/>
      <c r="RRB3" s="225"/>
      <c r="RRC3" s="225"/>
      <c r="RRD3" s="225"/>
      <c r="RRE3" s="225"/>
      <c r="RRF3" s="225"/>
      <c r="RRG3" s="225"/>
      <c r="RRH3" s="225"/>
      <c r="RRI3" s="225"/>
      <c r="RRJ3" s="225"/>
      <c r="RRK3" s="225"/>
      <c r="RRL3" s="225"/>
      <c r="RRM3" s="225"/>
      <c r="RRN3" s="225"/>
      <c r="RRO3" s="225"/>
      <c r="RRP3" s="225"/>
      <c r="RRQ3" s="225"/>
      <c r="RRR3" s="225"/>
      <c r="RRS3" s="225"/>
      <c r="RRT3" s="225"/>
      <c r="RRU3" s="225"/>
      <c r="RRV3" s="225"/>
      <c r="RRW3" s="225"/>
      <c r="RRX3" s="225"/>
      <c r="RRY3" s="225"/>
      <c r="RRZ3" s="225"/>
      <c r="RSA3" s="225"/>
      <c r="RSB3" s="225"/>
      <c r="RSC3" s="225"/>
      <c r="RSD3" s="225"/>
      <c r="RSE3" s="225"/>
      <c r="RSF3" s="225"/>
      <c r="RSG3" s="225"/>
      <c r="RSH3" s="225"/>
      <c r="RSI3" s="225"/>
      <c r="RSJ3" s="225"/>
      <c r="RSK3" s="225"/>
      <c r="RSL3" s="225"/>
      <c r="RSM3" s="225"/>
      <c r="RSN3" s="225"/>
      <c r="RSO3" s="225"/>
      <c r="RSP3" s="225"/>
      <c r="RSQ3" s="225"/>
      <c r="RSR3" s="225"/>
      <c r="RSS3" s="225"/>
      <c r="RST3" s="225"/>
      <c r="RSU3" s="225"/>
      <c r="RSV3" s="225"/>
      <c r="RSW3" s="225"/>
      <c r="RSX3" s="225"/>
      <c r="RSY3" s="225"/>
      <c r="RSZ3" s="225"/>
      <c r="RTA3" s="225"/>
      <c r="RTB3" s="225"/>
      <c r="RTC3" s="225"/>
      <c r="RTD3" s="225"/>
      <c r="RTE3" s="225"/>
      <c r="RTF3" s="225"/>
      <c r="RTG3" s="225"/>
      <c r="RTH3" s="225"/>
      <c r="RTI3" s="225"/>
      <c r="RTJ3" s="225"/>
      <c r="RTK3" s="225"/>
      <c r="RTL3" s="225"/>
      <c r="RTM3" s="225"/>
      <c r="RTN3" s="225"/>
      <c r="RTO3" s="225"/>
      <c r="RTP3" s="225"/>
      <c r="RTQ3" s="225"/>
      <c r="RTR3" s="225"/>
      <c r="RTS3" s="225"/>
      <c r="RTT3" s="225"/>
      <c r="RTU3" s="225"/>
      <c r="RTV3" s="225"/>
      <c r="RTW3" s="225"/>
      <c r="RTX3" s="225"/>
      <c r="RTY3" s="225"/>
      <c r="RTZ3" s="225"/>
      <c r="RUA3" s="225"/>
      <c r="RUB3" s="225"/>
      <c r="RUC3" s="225"/>
      <c r="RUD3" s="225"/>
      <c r="RUE3" s="225"/>
      <c r="RUF3" s="225"/>
      <c r="RUG3" s="225"/>
      <c r="RUH3" s="225"/>
      <c r="RUI3" s="225"/>
      <c r="RUJ3" s="225"/>
      <c r="RUK3" s="225"/>
      <c r="RUL3" s="225"/>
      <c r="RUM3" s="225"/>
      <c r="RUN3" s="225"/>
      <c r="RUO3" s="225"/>
      <c r="RUP3" s="225"/>
      <c r="RUQ3" s="225"/>
      <c r="RUR3" s="225"/>
      <c r="RUS3" s="225"/>
      <c r="RUT3" s="225"/>
      <c r="RUU3" s="225"/>
      <c r="RUV3" s="225"/>
      <c r="RUW3" s="225"/>
      <c r="RUX3" s="225"/>
      <c r="RUY3" s="225"/>
      <c r="RUZ3" s="225"/>
      <c r="RVA3" s="225"/>
      <c r="RVB3" s="225"/>
      <c r="RVC3" s="225"/>
      <c r="RVD3" s="225"/>
      <c r="RVE3" s="225"/>
      <c r="RVF3" s="225"/>
      <c r="RVG3" s="225"/>
      <c r="RVH3" s="225"/>
      <c r="RVI3" s="225"/>
      <c r="RVJ3" s="225"/>
      <c r="RVK3" s="225"/>
      <c r="RVL3" s="225"/>
      <c r="RVM3" s="225"/>
      <c r="RVN3" s="225"/>
      <c r="RVO3" s="225"/>
      <c r="RVP3" s="225"/>
      <c r="RVQ3" s="225"/>
      <c r="RVR3" s="225"/>
      <c r="RVS3" s="225"/>
      <c r="RVT3" s="225"/>
      <c r="RVU3" s="225"/>
      <c r="RVV3" s="225"/>
      <c r="RVW3" s="225"/>
      <c r="RVX3" s="225"/>
      <c r="RVY3" s="225"/>
      <c r="RVZ3" s="225"/>
      <c r="RWA3" s="225"/>
      <c r="RWB3" s="225"/>
      <c r="RWC3" s="225"/>
      <c r="RWD3" s="225"/>
      <c r="RWE3" s="225"/>
      <c r="RWF3" s="225"/>
      <c r="RWG3" s="225"/>
      <c r="RWH3" s="225"/>
      <c r="RWI3" s="225"/>
      <c r="RWJ3" s="225"/>
      <c r="RWK3" s="225"/>
      <c r="RWL3" s="225"/>
      <c r="RWM3" s="225"/>
      <c r="RWN3" s="225"/>
      <c r="RWO3" s="225"/>
      <c r="RWP3" s="225"/>
      <c r="RWQ3" s="225"/>
      <c r="RWR3" s="225"/>
      <c r="RWS3" s="225"/>
      <c r="RWT3" s="225"/>
      <c r="RWU3" s="225"/>
      <c r="RWV3" s="225"/>
      <c r="RWW3" s="225"/>
      <c r="RWX3" s="225"/>
      <c r="RWY3" s="225"/>
      <c r="RWZ3" s="225"/>
      <c r="RXA3" s="225"/>
      <c r="RXB3" s="225"/>
      <c r="RXC3" s="225"/>
      <c r="RXD3" s="225"/>
      <c r="RXE3" s="225"/>
      <c r="RXF3" s="225"/>
      <c r="RXG3" s="225"/>
      <c r="RXH3" s="225"/>
      <c r="RXI3" s="225"/>
      <c r="RXJ3" s="225"/>
      <c r="RXK3" s="225"/>
      <c r="RXL3" s="225"/>
      <c r="RXM3" s="225"/>
      <c r="RXN3" s="225"/>
      <c r="RXO3" s="225"/>
      <c r="RXP3" s="225"/>
      <c r="RXQ3" s="225"/>
      <c r="RXR3" s="225"/>
      <c r="RXS3" s="225"/>
      <c r="RXT3" s="225"/>
      <c r="RXU3" s="225"/>
      <c r="RXV3" s="225"/>
      <c r="RXW3" s="225"/>
      <c r="RXX3" s="225"/>
      <c r="RXY3" s="225"/>
      <c r="RXZ3" s="225"/>
      <c r="RYA3" s="225"/>
      <c r="RYB3" s="225"/>
      <c r="RYC3" s="225"/>
      <c r="RYD3" s="225"/>
      <c r="RYE3" s="225"/>
      <c r="RYF3" s="225"/>
      <c r="RYG3" s="225"/>
      <c r="RYH3" s="225"/>
      <c r="RYI3" s="225"/>
      <c r="RYJ3" s="225"/>
      <c r="RYK3" s="225"/>
      <c r="RYL3" s="225"/>
      <c r="RYM3" s="225"/>
      <c r="RYN3" s="225"/>
      <c r="RYO3" s="225"/>
      <c r="RYP3" s="225"/>
      <c r="RYQ3" s="225"/>
      <c r="RYR3" s="225"/>
      <c r="RYS3" s="225"/>
      <c r="RYT3" s="225"/>
      <c r="RYU3" s="225"/>
      <c r="RYV3" s="225"/>
      <c r="RYW3" s="225"/>
      <c r="RYX3" s="225"/>
      <c r="RYY3" s="225"/>
      <c r="RYZ3" s="225"/>
      <c r="RZA3" s="225"/>
      <c r="RZB3" s="225"/>
      <c r="RZC3" s="225"/>
      <c r="RZD3" s="225"/>
      <c r="RZE3" s="225"/>
      <c r="RZF3" s="225"/>
      <c r="RZG3" s="225"/>
      <c r="RZH3" s="225"/>
      <c r="RZI3" s="225"/>
      <c r="RZJ3" s="225"/>
      <c r="RZK3" s="225"/>
      <c r="RZL3" s="225"/>
      <c r="RZM3" s="225"/>
      <c r="RZN3" s="225"/>
      <c r="RZO3" s="225"/>
      <c r="RZP3" s="225"/>
      <c r="RZQ3" s="225"/>
      <c r="RZR3" s="225"/>
      <c r="RZS3" s="225"/>
      <c r="RZT3" s="225"/>
      <c r="RZU3" s="225"/>
      <c r="RZV3" s="225"/>
      <c r="RZW3" s="225"/>
      <c r="RZX3" s="225"/>
      <c r="RZY3" s="225"/>
      <c r="RZZ3" s="225"/>
      <c r="SAA3" s="225"/>
      <c r="SAB3" s="225"/>
      <c r="SAC3" s="225"/>
      <c r="SAD3" s="225"/>
      <c r="SAE3" s="225"/>
      <c r="SAF3" s="225"/>
      <c r="SAG3" s="225"/>
      <c r="SAH3" s="225"/>
      <c r="SAI3" s="225"/>
      <c r="SAJ3" s="225"/>
      <c r="SAK3" s="225"/>
      <c r="SAL3" s="225"/>
      <c r="SAM3" s="225"/>
      <c r="SAN3" s="225"/>
      <c r="SAO3" s="225"/>
      <c r="SAP3" s="225"/>
      <c r="SAQ3" s="225"/>
      <c r="SAR3" s="225"/>
      <c r="SAS3" s="225"/>
      <c r="SAT3" s="225"/>
      <c r="SAU3" s="225"/>
      <c r="SAV3" s="225"/>
      <c r="SAW3" s="225"/>
      <c r="SAX3" s="225"/>
      <c r="SAY3" s="225"/>
      <c r="SAZ3" s="225"/>
      <c r="SBA3" s="225"/>
      <c r="SBB3" s="225"/>
      <c r="SBC3" s="225"/>
      <c r="SBD3" s="225"/>
      <c r="SBE3" s="225"/>
      <c r="SBF3" s="225"/>
      <c r="SBG3" s="225"/>
      <c r="SBH3" s="225"/>
      <c r="SBI3" s="225"/>
      <c r="SBJ3" s="225"/>
      <c r="SBK3" s="225"/>
      <c r="SBL3" s="225"/>
      <c r="SBM3" s="225"/>
      <c r="SBN3" s="225"/>
      <c r="SBO3" s="225"/>
      <c r="SBP3" s="225"/>
      <c r="SBQ3" s="225"/>
      <c r="SBR3" s="225"/>
      <c r="SBS3" s="225"/>
      <c r="SBT3" s="225"/>
      <c r="SBU3" s="225"/>
      <c r="SBV3" s="225"/>
      <c r="SBW3" s="225"/>
      <c r="SBX3" s="225"/>
      <c r="SBY3" s="225"/>
      <c r="SBZ3" s="225"/>
      <c r="SCA3" s="225"/>
      <c r="SCB3" s="225"/>
      <c r="SCC3" s="225"/>
      <c r="SCD3" s="225"/>
      <c r="SCE3" s="225"/>
      <c r="SCF3" s="225"/>
      <c r="SCG3" s="225"/>
      <c r="SCH3" s="225"/>
      <c r="SCI3" s="225"/>
      <c r="SCJ3" s="225"/>
      <c r="SCK3" s="225"/>
      <c r="SCL3" s="225"/>
      <c r="SCM3" s="225"/>
      <c r="SCN3" s="225"/>
      <c r="SCO3" s="225"/>
      <c r="SCP3" s="225"/>
      <c r="SCQ3" s="225"/>
      <c r="SCR3" s="225"/>
      <c r="SCS3" s="225"/>
      <c r="SCT3" s="225"/>
      <c r="SCU3" s="225"/>
      <c r="SCV3" s="225"/>
      <c r="SCW3" s="225"/>
      <c r="SCX3" s="225"/>
      <c r="SCY3" s="225"/>
      <c r="SCZ3" s="225"/>
      <c r="SDA3" s="225"/>
      <c r="SDB3" s="225"/>
      <c r="SDC3" s="225"/>
      <c r="SDD3" s="225"/>
      <c r="SDE3" s="225"/>
      <c r="SDF3" s="225"/>
      <c r="SDG3" s="225"/>
      <c r="SDH3" s="225"/>
      <c r="SDI3" s="225"/>
      <c r="SDJ3" s="225"/>
      <c r="SDK3" s="225"/>
      <c r="SDL3" s="225"/>
      <c r="SDM3" s="225"/>
      <c r="SDN3" s="225"/>
      <c r="SDO3" s="225"/>
      <c r="SDP3" s="225"/>
      <c r="SDQ3" s="225"/>
      <c r="SDR3" s="225"/>
      <c r="SDS3" s="225"/>
      <c r="SDT3" s="225"/>
      <c r="SDU3" s="225"/>
      <c r="SDV3" s="225"/>
      <c r="SDW3" s="225"/>
      <c r="SDX3" s="225"/>
      <c r="SDY3" s="225"/>
      <c r="SDZ3" s="225"/>
      <c r="SEA3" s="225"/>
      <c r="SEB3" s="225"/>
      <c r="SEC3" s="225"/>
      <c r="SED3" s="225"/>
      <c r="SEE3" s="225"/>
      <c r="SEF3" s="225"/>
      <c r="SEG3" s="225"/>
      <c r="SEH3" s="225"/>
      <c r="SEI3" s="225"/>
      <c r="SEJ3" s="225"/>
      <c r="SEK3" s="225"/>
      <c r="SEL3" s="225"/>
      <c r="SEM3" s="225"/>
      <c r="SEN3" s="225"/>
      <c r="SEO3" s="225"/>
      <c r="SEP3" s="225"/>
      <c r="SEQ3" s="225"/>
      <c r="SER3" s="225"/>
      <c r="SES3" s="225"/>
      <c r="SET3" s="225"/>
      <c r="SEU3" s="225"/>
      <c r="SEV3" s="225"/>
      <c r="SEW3" s="225"/>
      <c r="SEX3" s="225"/>
      <c r="SEY3" s="225"/>
      <c r="SEZ3" s="225"/>
      <c r="SFA3" s="225"/>
      <c r="SFB3" s="225"/>
      <c r="SFC3" s="225"/>
      <c r="SFD3" s="225"/>
      <c r="SFE3" s="225"/>
      <c r="SFF3" s="225"/>
      <c r="SFG3" s="225"/>
      <c r="SFH3" s="225"/>
      <c r="SFI3" s="225"/>
      <c r="SFJ3" s="225"/>
      <c r="SFK3" s="225"/>
      <c r="SFL3" s="225"/>
      <c r="SFM3" s="225"/>
      <c r="SFN3" s="225"/>
      <c r="SFO3" s="225"/>
      <c r="SFP3" s="225"/>
      <c r="SFQ3" s="225"/>
      <c r="SFR3" s="225"/>
      <c r="SFS3" s="225"/>
      <c r="SFT3" s="225"/>
      <c r="SFU3" s="225"/>
      <c r="SFV3" s="225"/>
      <c r="SFW3" s="225"/>
      <c r="SFX3" s="225"/>
      <c r="SFY3" s="225"/>
      <c r="SFZ3" s="225"/>
      <c r="SGA3" s="225"/>
      <c r="SGB3" s="225"/>
      <c r="SGC3" s="225"/>
      <c r="SGD3" s="225"/>
      <c r="SGE3" s="225"/>
      <c r="SGF3" s="225"/>
      <c r="SGG3" s="225"/>
      <c r="SGH3" s="225"/>
      <c r="SGI3" s="225"/>
      <c r="SGJ3" s="225"/>
      <c r="SGK3" s="225"/>
      <c r="SGL3" s="225"/>
      <c r="SGM3" s="225"/>
      <c r="SGN3" s="225"/>
      <c r="SGO3" s="225"/>
      <c r="SGP3" s="225"/>
      <c r="SGQ3" s="225"/>
      <c r="SGR3" s="225"/>
      <c r="SGS3" s="225"/>
      <c r="SGT3" s="225"/>
      <c r="SGU3" s="225"/>
      <c r="SGV3" s="225"/>
      <c r="SGW3" s="225"/>
      <c r="SGX3" s="225"/>
      <c r="SGY3" s="225"/>
      <c r="SGZ3" s="225"/>
      <c r="SHA3" s="225"/>
      <c r="SHB3" s="225"/>
      <c r="SHC3" s="225"/>
      <c r="SHD3" s="225"/>
      <c r="SHE3" s="225"/>
      <c r="SHF3" s="225"/>
      <c r="SHG3" s="225"/>
      <c r="SHH3" s="225"/>
      <c r="SHI3" s="225"/>
      <c r="SHJ3" s="225"/>
      <c r="SHK3" s="225"/>
      <c r="SHL3" s="225"/>
      <c r="SHM3" s="225"/>
      <c r="SHN3" s="225"/>
      <c r="SHO3" s="225"/>
      <c r="SHP3" s="225"/>
      <c r="SHQ3" s="225"/>
      <c r="SHR3" s="225"/>
      <c r="SHS3" s="225"/>
      <c r="SHT3" s="225"/>
      <c r="SHU3" s="225"/>
      <c r="SHV3" s="225"/>
      <c r="SHW3" s="225"/>
      <c r="SHX3" s="225"/>
      <c r="SHY3" s="225"/>
      <c r="SHZ3" s="225"/>
      <c r="SIA3" s="225"/>
      <c r="SIB3" s="225"/>
      <c r="SIC3" s="225"/>
      <c r="SID3" s="225"/>
      <c r="SIE3" s="225"/>
      <c r="SIF3" s="225"/>
      <c r="SIG3" s="225"/>
      <c r="SIH3" s="225"/>
      <c r="SII3" s="225"/>
      <c r="SIJ3" s="225"/>
      <c r="SIK3" s="225"/>
      <c r="SIL3" s="225"/>
      <c r="SIM3" s="225"/>
      <c r="SIN3" s="225"/>
      <c r="SIO3" s="225"/>
      <c r="SIP3" s="225"/>
      <c r="SIQ3" s="225"/>
      <c r="SIR3" s="225"/>
      <c r="SIS3" s="225"/>
      <c r="SIT3" s="225"/>
      <c r="SIU3" s="225"/>
      <c r="SIV3" s="225"/>
      <c r="SIW3" s="225"/>
      <c r="SIX3" s="225"/>
      <c r="SIY3" s="225"/>
      <c r="SIZ3" s="225"/>
      <c r="SJA3" s="225"/>
      <c r="SJB3" s="225"/>
      <c r="SJC3" s="225"/>
      <c r="SJD3" s="225"/>
      <c r="SJE3" s="225"/>
      <c r="SJF3" s="225"/>
      <c r="SJG3" s="225"/>
      <c r="SJH3" s="225"/>
      <c r="SJI3" s="225"/>
      <c r="SJJ3" s="225"/>
      <c r="SJK3" s="225"/>
      <c r="SJL3" s="225"/>
      <c r="SJM3" s="225"/>
      <c r="SJN3" s="225"/>
      <c r="SJO3" s="225"/>
      <c r="SJP3" s="225"/>
      <c r="SJQ3" s="225"/>
      <c r="SJR3" s="225"/>
      <c r="SJS3" s="225"/>
      <c r="SJT3" s="225"/>
      <c r="SJU3" s="225"/>
      <c r="SJV3" s="225"/>
      <c r="SJW3" s="225"/>
      <c r="SJX3" s="225"/>
      <c r="SJY3" s="225"/>
      <c r="SJZ3" s="225"/>
      <c r="SKA3" s="225"/>
      <c r="SKB3" s="225"/>
      <c r="SKC3" s="225"/>
      <c r="SKD3" s="225"/>
      <c r="SKE3" s="225"/>
      <c r="SKF3" s="225"/>
      <c r="SKG3" s="225"/>
      <c r="SKH3" s="225"/>
      <c r="SKI3" s="225"/>
      <c r="SKJ3" s="225"/>
      <c r="SKK3" s="225"/>
      <c r="SKL3" s="225"/>
      <c r="SKM3" s="225"/>
      <c r="SKN3" s="225"/>
      <c r="SKO3" s="225"/>
      <c r="SKP3" s="225"/>
      <c r="SKQ3" s="225"/>
      <c r="SKR3" s="225"/>
      <c r="SKS3" s="225"/>
      <c r="SKT3" s="225"/>
      <c r="SKU3" s="225"/>
      <c r="SKV3" s="225"/>
      <c r="SKW3" s="225"/>
      <c r="SKX3" s="225"/>
      <c r="SKY3" s="225"/>
      <c r="SKZ3" s="225"/>
      <c r="SLA3" s="225"/>
      <c r="SLB3" s="225"/>
      <c r="SLC3" s="225"/>
      <c r="SLD3" s="225"/>
      <c r="SLE3" s="225"/>
      <c r="SLF3" s="225"/>
      <c r="SLG3" s="225"/>
      <c r="SLH3" s="225"/>
      <c r="SLI3" s="225"/>
      <c r="SLJ3" s="225"/>
      <c r="SLK3" s="225"/>
      <c r="SLL3" s="225"/>
      <c r="SLM3" s="225"/>
      <c r="SLN3" s="225"/>
      <c r="SLO3" s="225"/>
      <c r="SLP3" s="225"/>
      <c r="SLQ3" s="225"/>
      <c r="SLR3" s="225"/>
      <c r="SLS3" s="225"/>
      <c r="SLT3" s="225"/>
      <c r="SLU3" s="225"/>
      <c r="SLV3" s="225"/>
      <c r="SLW3" s="225"/>
      <c r="SLX3" s="225"/>
      <c r="SLY3" s="225"/>
      <c r="SLZ3" s="225"/>
      <c r="SMA3" s="225"/>
      <c r="SMB3" s="225"/>
      <c r="SMC3" s="225"/>
      <c r="SMD3" s="225"/>
      <c r="SME3" s="225"/>
      <c r="SMF3" s="225"/>
      <c r="SMG3" s="225"/>
      <c r="SMH3" s="225"/>
      <c r="SMI3" s="225"/>
      <c r="SMJ3" s="225"/>
      <c r="SMK3" s="225"/>
      <c r="SML3" s="225"/>
      <c r="SMM3" s="225"/>
      <c r="SMN3" s="225"/>
      <c r="SMO3" s="225"/>
      <c r="SMP3" s="225"/>
      <c r="SMQ3" s="225"/>
      <c r="SMR3" s="225"/>
      <c r="SMS3" s="225"/>
      <c r="SMT3" s="225"/>
      <c r="SMU3" s="225"/>
      <c r="SMV3" s="225"/>
      <c r="SMW3" s="225"/>
      <c r="SMX3" s="225"/>
      <c r="SMY3" s="225"/>
      <c r="SMZ3" s="225"/>
      <c r="SNA3" s="225"/>
      <c r="SNB3" s="225"/>
      <c r="SNC3" s="225"/>
      <c r="SND3" s="225"/>
      <c r="SNE3" s="225"/>
      <c r="SNF3" s="225"/>
      <c r="SNG3" s="225"/>
      <c r="SNH3" s="225"/>
      <c r="SNI3" s="225"/>
      <c r="SNJ3" s="225"/>
      <c r="SNK3" s="225"/>
      <c r="SNL3" s="225"/>
      <c r="SNM3" s="225"/>
      <c r="SNN3" s="225"/>
      <c r="SNO3" s="225"/>
      <c r="SNP3" s="225"/>
      <c r="SNQ3" s="225"/>
      <c r="SNR3" s="225"/>
      <c r="SNS3" s="225"/>
      <c r="SNT3" s="225"/>
      <c r="SNU3" s="225"/>
      <c r="SNV3" s="225"/>
      <c r="SNW3" s="225"/>
      <c r="SNX3" s="225"/>
      <c r="SNY3" s="225"/>
      <c r="SNZ3" s="225"/>
      <c r="SOA3" s="225"/>
      <c r="SOB3" s="225"/>
      <c r="SOC3" s="225"/>
      <c r="SOD3" s="225"/>
      <c r="SOE3" s="225"/>
      <c r="SOF3" s="225"/>
      <c r="SOG3" s="225"/>
      <c r="SOH3" s="225"/>
      <c r="SOI3" s="225"/>
      <c r="SOJ3" s="225"/>
      <c r="SOK3" s="225"/>
      <c r="SOL3" s="225"/>
      <c r="SOM3" s="225"/>
      <c r="SON3" s="225"/>
      <c r="SOO3" s="225"/>
      <c r="SOP3" s="225"/>
      <c r="SOQ3" s="225"/>
      <c r="SOR3" s="225"/>
      <c r="SOS3" s="225"/>
      <c r="SOT3" s="225"/>
      <c r="SOU3" s="225"/>
      <c r="SOV3" s="225"/>
      <c r="SOW3" s="225"/>
      <c r="SOX3" s="225"/>
      <c r="SOY3" s="225"/>
      <c r="SOZ3" s="225"/>
      <c r="SPA3" s="225"/>
      <c r="SPB3" s="225"/>
      <c r="SPC3" s="225"/>
      <c r="SPD3" s="225"/>
      <c r="SPE3" s="225"/>
      <c r="SPF3" s="225"/>
      <c r="SPG3" s="225"/>
      <c r="SPH3" s="225"/>
      <c r="SPI3" s="225"/>
      <c r="SPJ3" s="225"/>
      <c r="SPK3" s="225"/>
      <c r="SPL3" s="225"/>
      <c r="SPM3" s="225"/>
      <c r="SPN3" s="225"/>
      <c r="SPO3" s="225"/>
      <c r="SPP3" s="225"/>
      <c r="SPQ3" s="225"/>
      <c r="SPR3" s="225"/>
      <c r="SPS3" s="225"/>
      <c r="SPT3" s="225"/>
      <c r="SPU3" s="225"/>
      <c r="SPV3" s="225"/>
      <c r="SPW3" s="225"/>
      <c r="SPX3" s="225"/>
      <c r="SPY3" s="225"/>
      <c r="SPZ3" s="225"/>
      <c r="SQA3" s="225"/>
      <c r="SQB3" s="225"/>
      <c r="SQC3" s="225"/>
      <c r="SQD3" s="225"/>
      <c r="SQE3" s="225"/>
      <c r="SQF3" s="225"/>
      <c r="SQG3" s="225"/>
      <c r="SQH3" s="225"/>
      <c r="SQI3" s="225"/>
      <c r="SQJ3" s="225"/>
      <c r="SQK3" s="225"/>
      <c r="SQL3" s="225"/>
      <c r="SQM3" s="225"/>
      <c r="SQN3" s="225"/>
      <c r="SQO3" s="225"/>
      <c r="SQP3" s="225"/>
      <c r="SQQ3" s="225"/>
      <c r="SQR3" s="225"/>
      <c r="SQS3" s="225"/>
      <c r="SQT3" s="225"/>
      <c r="SQU3" s="225"/>
      <c r="SQV3" s="225"/>
      <c r="SQW3" s="225"/>
      <c r="SQX3" s="225"/>
      <c r="SQY3" s="225"/>
      <c r="SQZ3" s="225"/>
      <c r="SRA3" s="225"/>
      <c r="SRB3" s="225"/>
      <c r="SRC3" s="225"/>
      <c r="SRD3" s="225"/>
      <c r="SRE3" s="225"/>
      <c r="SRF3" s="225"/>
      <c r="SRG3" s="225"/>
      <c r="SRH3" s="225"/>
      <c r="SRI3" s="225"/>
      <c r="SRJ3" s="225"/>
      <c r="SRK3" s="225"/>
      <c r="SRL3" s="225"/>
      <c r="SRM3" s="225"/>
      <c r="SRN3" s="225"/>
      <c r="SRO3" s="225"/>
      <c r="SRP3" s="225"/>
      <c r="SRQ3" s="225"/>
      <c r="SRR3" s="225"/>
      <c r="SRS3" s="225"/>
      <c r="SRT3" s="225"/>
      <c r="SRU3" s="225"/>
      <c r="SRV3" s="225"/>
      <c r="SRW3" s="225"/>
      <c r="SRX3" s="225"/>
      <c r="SRY3" s="225"/>
      <c r="SRZ3" s="225"/>
      <c r="SSA3" s="225"/>
      <c r="SSB3" s="225"/>
      <c r="SSC3" s="225"/>
      <c r="SSD3" s="225"/>
      <c r="SSE3" s="225"/>
      <c r="SSF3" s="225"/>
      <c r="SSG3" s="225"/>
      <c r="SSH3" s="225"/>
      <c r="SSI3" s="225"/>
      <c r="SSJ3" s="225"/>
      <c r="SSK3" s="225"/>
      <c r="SSL3" s="225"/>
      <c r="SSM3" s="225"/>
      <c r="SSN3" s="225"/>
      <c r="SSO3" s="225"/>
      <c r="SSP3" s="225"/>
      <c r="SSQ3" s="225"/>
      <c r="SSR3" s="225"/>
      <c r="SSS3" s="225"/>
      <c r="SST3" s="225"/>
      <c r="SSU3" s="225"/>
      <c r="SSV3" s="225"/>
      <c r="SSW3" s="225"/>
      <c r="SSX3" s="225"/>
      <c r="SSY3" s="225"/>
      <c r="SSZ3" s="225"/>
      <c r="STA3" s="225"/>
      <c r="STB3" s="225"/>
      <c r="STC3" s="225"/>
      <c r="STD3" s="225"/>
      <c r="STE3" s="225"/>
      <c r="STF3" s="225"/>
      <c r="STG3" s="225"/>
      <c r="STH3" s="225"/>
      <c r="STI3" s="225"/>
      <c r="STJ3" s="225"/>
      <c r="STK3" s="225"/>
      <c r="STL3" s="225"/>
      <c r="STM3" s="225"/>
      <c r="STN3" s="225"/>
      <c r="STO3" s="225"/>
      <c r="STP3" s="225"/>
      <c r="STQ3" s="225"/>
      <c r="STR3" s="225"/>
      <c r="STS3" s="225"/>
      <c r="STT3" s="225"/>
      <c r="STU3" s="225"/>
      <c r="STV3" s="225"/>
      <c r="STW3" s="225"/>
      <c r="STX3" s="225"/>
      <c r="STY3" s="225"/>
      <c r="STZ3" s="225"/>
      <c r="SUA3" s="225"/>
      <c r="SUB3" s="225"/>
      <c r="SUC3" s="225"/>
      <c r="SUD3" s="225"/>
      <c r="SUE3" s="225"/>
      <c r="SUF3" s="225"/>
      <c r="SUG3" s="225"/>
      <c r="SUH3" s="225"/>
      <c r="SUI3" s="225"/>
      <c r="SUJ3" s="225"/>
      <c r="SUK3" s="225"/>
      <c r="SUL3" s="225"/>
      <c r="SUM3" s="225"/>
      <c r="SUN3" s="225"/>
      <c r="SUO3" s="225"/>
      <c r="SUP3" s="225"/>
      <c r="SUQ3" s="225"/>
      <c r="SUR3" s="225"/>
      <c r="SUS3" s="225"/>
      <c r="SUT3" s="225"/>
      <c r="SUU3" s="225"/>
      <c r="SUV3" s="225"/>
      <c r="SUW3" s="225"/>
      <c r="SUX3" s="225"/>
      <c r="SUY3" s="225"/>
      <c r="SUZ3" s="225"/>
      <c r="SVA3" s="225"/>
      <c r="SVB3" s="225"/>
      <c r="SVC3" s="225"/>
      <c r="SVD3" s="225"/>
      <c r="SVE3" s="225"/>
      <c r="SVF3" s="225"/>
      <c r="SVG3" s="225"/>
      <c r="SVH3" s="225"/>
      <c r="SVI3" s="225"/>
      <c r="SVJ3" s="225"/>
      <c r="SVK3" s="225"/>
      <c r="SVL3" s="225"/>
      <c r="SVM3" s="225"/>
      <c r="SVN3" s="225"/>
      <c r="SVO3" s="225"/>
      <c r="SVP3" s="225"/>
      <c r="SVQ3" s="225"/>
      <c r="SVR3" s="225"/>
      <c r="SVS3" s="225"/>
      <c r="SVT3" s="225"/>
      <c r="SVU3" s="225"/>
      <c r="SVV3" s="225"/>
      <c r="SVW3" s="225"/>
      <c r="SVX3" s="225"/>
      <c r="SVY3" s="225"/>
      <c r="SVZ3" s="225"/>
      <c r="SWA3" s="225"/>
      <c r="SWB3" s="225"/>
      <c r="SWC3" s="225"/>
      <c r="SWD3" s="225"/>
      <c r="SWE3" s="225"/>
      <c r="SWF3" s="225"/>
      <c r="SWG3" s="225"/>
      <c r="SWH3" s="225"/>
      <c r="SWI3" s="225"/>
      <c r="SWJ3" s="225"/>
      <c r="SWK3" s="225"/>
      <c r="SWL3" s="225"/>
      <c r="SWM3" s="225"/>
      <c r="SWN3" s="225"/>
      <c r="SWO3" s="225"/>
      <c r="SWP3" s="225"/>
      <c r="SWQ3" s="225"/>
      <c r="SWR3" s="225"/>
      <c r="SWS3" s="225"/>
      <c r="SWT3" s="225"/>
      <c r="SWU3" s="225"/>
      <c r="SWV3" s="225"/>
      <c r="SWW3" s="225"/>
      <c r="SWX3" s="225"/>
      <c r="SWY3" s="225"/>
      <c r="SWZ3" s="225"/>
      <c r="SXA3" s="225"/>
      <c r="SXB3" s="225"/>
      <c r="SXC3" s="225"/>
      <c r="SXD3" s="225"/>
      <c r="SXE3" s="225"/>
      <c r="SXF3" s="225"/>
      <c r="SXG3" s="225"/>
      <c r="SXH3" s="225"/>
      <c r="SXI3" s="225"/>
      <c r="SXJ3" s="225"/>
      <c r="SXK3" s="225"/>
      <c r="SXL3" s="225"/>
      <c r="SXM3" s="225"/>
      <c r="SXN3" s="225"/>
      <c r="SXO3" s="225"/>
      <c r="SXP3" s="225"/>
      <c r="SXQ3" s="225"/>
      <c r="SXR3" s="225"/>
      <c r="SXS3" s="225"/>
      <c r="SXT3" s="225"/>
      <c r="SXU3" s="225"/>
      <c r="SXV3" s="225"/>
      <c r="SXW3" s="225"/>
      <c r="SXX3" s="225"/>
      <c r="SXY3" s="225"/>
      <c r="SXZ3" s="225"/>
      <c r="SYA3" s="225"/>
      <c r="SYB3" s="225"/>
      <c r="SYC3" s="225"/>
      <c r="SYD3" s="225"/>
      <c r="SYE3" s="225"/>
      <c r="SYF3" s="225"/>
      <c r="SYG3" s="225"/>
      <c r="SYH3" s="225"/>
      <c r="SYI3" s="225"/>
      <c r="SYJ3" s="225"/>
      <c r="SYK3" s="225"/>
      <c r="SYL3" s="225"/>
      <c r="SYM3" s="225"/>
      <c r="SYN3" s="225"/>
      <c r="SYO3" s="225"/>
      <c r="SYP3" s="225"/>
      <c r="SYQ3" s="225"/>
      <c r="SYR3" s="225"/>
      <c r="SYS3" s="225"/>
      <c r="SYT3" s="225"/>
      <c r="SYU3" s="225"/>
      <c r="SYV3" s="225"/>
      <c r="SYW3" s="225"/>
      <c r="SYX3" s="225"/>
      <c r="SYY3" s="225"/>
      <c r="SYZ3" s="225"/>
      <c r="SZA3" s="225"/>
      <c r="SZB3" s="225"/>
      <c r="SZC3" s="225"/>
      <c r="SZD3" s="225"/>
      <c r="SZE3" s="225"/>
      <c r="SZF3" s="225"/>
      <c r="SZG3" s="225"/>
      <c r="SZH3" s="225"/>
      <c r="SZI3" s="225"/>
      <c r="SZJ3" s="225"/>
      <c r="SZK3" s="225"/>
      <c r="SZL3" s="225"/>
      <c r="SZM3" s="225"/>
      <c r="SZN3" s="225"/>
      <c r="SZO3" s="225"/>
      <c r="SZP3" s="225"/>
      <c r="SZQ3" s="225"/>
      <c r="SZR3" s="225"/>
      <c r="SZS3" s="225"/>
      <c r="SZT3" s="225"/>
      <c r="SZU3" s="225"/>
      <c r="SZV3" s="225"/>
      <c r="SZW3" s="225"/>
      <c r="SZX3" s="225"/>
      <c r="SZY3" s="225"/>
      <c r="SZZ3" s="225"/>
      <c r="TAA3" s="225"/>
      <c r="TAB3" s="225"/>
      <c r="TAC3" s="225"/>
      <c r="TAD3" s="225"/>
      <c r="TAE3" s="225"/>
      <c r="TAF3" s="225"/>
      <c r="TAG3" s="225"/>
      <c r="TAH3" s="225"/>
      <c r="TAI3" s="225"/>
      <c r="TAJ3" s="225"/>
      <c r="TAK3" s="225"/>
      <c r="TAL3" s="225"/>
      <c r="TAM3" s="225"/>
      <c r="TAN3" s="225"/>
      <c r="TAO3" s="225"/>
      <c r="TAP3" s="225"/>
      <c r="TAQ3" s="225"/>
      <c r="TAR3" s="225"/>
      <c r="TAS3" s="225"/>
      <c r="TAT3" s="225"/>
      <c r="TAU3" s="225"/>
      <c r="TAV3" s="225"/>
      <c r="TAW3" s="225"/>
      <c r="TAX3" s="225"/>
      <c r="TAY3" s="225"/>
      <c r="TAZ3" s="225"/>
      <c r="TBA3" s="225"/>
      <c r="TBB3" s="225"/>
      <c r="TBC3" s="225"/>
      <c r="TBD3" s="225"/>
      <c r="TBE3" s="225"/>
      <c r="TBF3" s="225"/>
      <c r="TBG3" s="225"/>
      <c r="TBH3" s="225"/>
      <c r="TBI3" s="225"/>
      <c r="TBJ3" s="225"/>
      <c r="TBK3" s="225"/>
      <c r="TBL3" s="225"/>
      <c r="TBM3" s="225"/>
      <c r="TBN3" s="225"/>
      <c r="TBO3" s="225"/>
      <c r="TBP3" s="225"/>
      <c r="TBQ3" s="225"/>
      <c r="TBR3" s="225"/>
      <c r="TBS3" s="225"/>
      <c r="TBT3" s="225"/>
      <c r="TBU3" s="225"/>
      <c r="TBV3" s="225"/>
      <c r="TBW3" s="225"/>
      <c r="TBX3" s="225"/>
      <c r="TBY3" s="225"/>
      <c r="TBZ3" s="225"/>
      <c r="TCA3" s="225"/>
      <c r="TCB3" s="225"/>
      <c r="TCC3" s="225"/>
      <c r="TCD3" s="225"/>
      <c r="TCE3" s="225"/>
      <c r="TCF3" s="225"/>
      <c r="TCG3" s="225"/>
      <c r="TCH3" s="225"/>
      <c r="TCI3" s="225"/>
      <c r="TCJ3" s="225"/>
      <c r="TCK3" s="225"/>
      <c r="TCL3" s="225"/>
      <c r="TCM3" s="225"/>
      <c r="TCN3" s="225"/>
      <c r="TCO3" s="225"/>
      <c r="TCP3" s="225"/>
      <c r="TCQ3" s="225"/>
      <c r="TCR3" s="225"/>
      <c r="TCS3" s="225"/>
      <c r="TCT3" s="225"/>
      <c r="TCU3" s="225"/>
      <c r="TCV3" s="225"/>
      <c r="TCW3" s="225"/>
      <c r="TCX3" s="225"/>
      <c r="TCY3" s="225"/>
      <c r="TCZ3" s="225"/>
      <c r="TDA3" s="225"/>
      <c r="TDB3" s="225"/>
      <c r="TDC3" s="225"/>
      <c r="TDD3" s="225"/>
      <c r="TDE3" s="225"/>
      <c r="TDF3" s="225"/>
      <c r="TDG3" s="225"/>
      <c r="TDH3" s="225"/>
      <c r="TDI3" s="225"/>
      <c r="TDJ3" s="225"/>
      <c r="TDK3" s="225"/>
      <c r="TDL3" s="225"/>
      <c r="TDM3" s="225"/>
      <c r="TDN3" s="225"/>
      <c r="TDO3" s="225"/>
      <c r="TDP3" s="225"/>
      <c r="TDQ3" s="225"/>
      <c r="TDR3" s="225"/>
      <c r="TDS3" s="225"/>
      <c r="TDT3" s="225"/>
      <c r="TDU3" s="225"/>
      <c r="TDV3" s="225"/>
      <c r="TDW3" s="225"/>
      <c r="TDX3" s="225"/>
      <c r="TDY3" s="225"/>
      <c r="TDZ3" s="225"/>
      <c r="TEA3" s="225"/>
      <c r="TEB3" s="225"/>
      <c r="TEC3" s="225"/>
      <c r="TED3" s="225"/>
      <c r="TEE3" s="225"/>
      <c r="TEF3" s="225"/>
      <c r="TEG3" s="225"/>
      <c r="TEH3" s="225"/>
      <c r="TEI3" s="225"/>
      <c r="TEJ3" s="225"/>
      <c r="TEK3" s="225"/>
      <c r="TEL3" s="225"/>
      <c r="TEM3" s="225"/>
      <c r="TEN3" s="225"/>
      <c r="TEO3" s="225"/>
      <c r="TEP3" s="225"/>
      <c r="TEQ3" s="225"/>
      <c r="TER3" s="225"/>
      <c r="TES3" s="225"/>
      <c r="TET3" s="225"/>
      <c r="TEU3" s="225"/>
      <c r="TEV3" s="225"/>
      <c r="TEW3" s="225"/>
      <c r="TEX3" s="225"/>
      <c r="TEY3" s="225"/>
      <c r="TEZ3" s="225"/>
      <c r="TFA3" s="225"/>
      <c r="TFB3" s="225"/>
      <c r="TFC3" s="225"/>
      <c r="TFD3" s="225"/>
      <c r="TFE3" s="225"/>
      <c r="TFF3" s="225"/>
      <c r="TFG3" s="225"/>
      <c r="TFH3" s="225"/>
      <c r="TFI3" s="225"/>
      <c r="TFJ3" s="225"/>
      <c r="TFK3" s="225"/>
      <c r="TFL3" s="225"/>
      <c r="TFM3" s="225"/>
      <c r="TFN3" s="225"/>
      <c r="TFO3" s="225"/>
      <c r="TFP3" s="225"/>
      <c r="TFQ3" s="225"/>
      <c r="TFR3" s="225"/>
      <c r="TFS3" s="225"/>
      <c r="TFT3" s="225"/>
      <c r="TFU3" s="225"/>
      <c r="TFV3" s="225"/>
      <c r="TFW3" s="225"/>
      <c r="TFX3" s="225"/>
      <c r="TFY3" s="225"/>
      <c r="TFZ3" s="225"/>
      <c r="TGA3" s="225"/>
      <c r="TGB3" s="225"/>
      <c r="TGC3" s="225"/>
      <c r="TGD3" s="225"/>
      <c r="TGE3" s="225"/>
      <c r="TGF3" s="225"/>
      <c r="TGG3" s="225"/>
      <c r="TGH3" s="225"/>
      <c r="TGI3" s="225"/>
      <c r="TGJ3" s="225"/>
      <c r="TGK3" s="225"/>
      <c r="TGL3" s="225"/>
      <c r="TGM3" s="225"/>
      <c r="TGN3" s="225"/>
      <c r="TGO3" s="225"/>
      <c r="TGP3" s="225"/>
      <c r="TGQ3" s="225"/>
      <c r="TGR3" s="225"/>
      <c r="TGS3" s="225"/>
      <c r="TGT3" s="225"/>
      <c r="TGU3" s="225"/>
      <c r="TGV3" s="225"/>
      <c r="TGW3" s="225"/>
      <c r="TGX3" s="225"/>
      <c r="TGY3" s="225"/>
      <c r="TGZ3" s="225"/>
      <c r="THA3" s="225"/>
      <c r="THB3" s="225"/>
      <c r="THC3" s="225"/>
      <c r="THD3" s="225"/>
      <c r="THE3" s="225"/>
      <c r="THF3" s="225"/>
      <c r="THG3" s="225"/>
      <c r="THH3" s="225"/>
      <c r="THI3" s="225"/>
      <c r="THJ3" s="225"/>
      <c r="THK3" s="225"/>
      <c r="THL3" s="225"/>
      <c r="THM3" s="225"/>
      <c r="THN3" s="225"/>
      <c r="THO3" s="225"/>
      <c r="THP3" s="225"/>
      <c r="THQ3" s="225"/>
      <c r="THR3" s="225"/>
      <c r="THS3" s="225"/>
      <c r="THT3" s="225"/>
      <c r="THU3" s="225"/>
      <c r="THV3" s="225"/>
      <c r="THW3" s="225"/>
      <c r="THX3" s="225"/>
      <c r="THY3" s="225"/>
      <c r="THZ3" s="225"/>
      <c r="TIA3" s="225"/>
      <c r="TIB3" s="225"/>
      <c r="TIC3" s="225"/>
      <c r="TID3" s="225"/>
      <c r="TIE3" s="225"/>
      <c r="TIF3" s="225"/>
      <c r="TIG3" s="225"/>
      <c r="TIH3" s="225"/>
      <c r="TII3" s="225"/>
      <c r="TIJ3" s="225"/>
      <c r="TIK3" s="225"/>
      <c r="TIL3" s="225"/>
      <c r="TIM3" s="225"/>
      <c r="TIN3" s="225"/>
      <c r="TIO3" s="225"/>
      <c r="TIP3" s="225"/>
      <c r="TIQ3" s="225"/>
      <c r="TIR3" s="225"/>
      <c r="TIS3" s="225"/>
      <c r="TIT3" s="225"/>
      <c r="TIU3" s="225"/>
      <c r="TIV3" s="225"/>
      <c r="TIW3" s="225"/>
      <c r="TIX3" s="225"/>
      <c r="TIY3" s="225"/>
      <c r="TIZ3" s="225"/>
      <c r="TJA3" s="225"/>
      <c r="TJB3" s="225"/>
      <c r="TJC3" s="225"/>
      <c r="TJD3" s="225"/>
      <c r="TJE3" s="225"/>
      <c r="TJF3" s="225"/>
      <c r="TJG3" s="225"/>
      <c r="TJH3" s="225"/>
      <c r="TJI3" s="225"/>
      <c r="TJJ3" s="225"/>
      <c r="TJK3" s="225"/>
      <c r="TJL3" s="225"/>
      <c r="TJM3" s="225"/>
      <c r="TJN3" s="225"/>
      <c r="TJO3" s="225"/>
      <c r="TJP3" s="225"/>
      <c r="TJQ3" s="225"/>
      <c r="TJR3" s="225"/>
      <c r="TJS3" s="225"/>
      <c r="TJT3" s="225"/>
      <c r="TJU3" s="225"/>
      <c r="TJV3" s="225"/>
      <c r="TJW3" s="225"/>
      <c r="TJX3" s="225"/>
      <c r="TJY3" s="225"/>
      <c r="TJZ3" s="225"/>
      <c r="TKA3" s="225"/>
      <c r="TKB3" s="225"/>
      <c r="TKC3" s="225"/>
      <c r="TKD3" s="225"/>
      <c r="TKE3" s="225"/>
      <c r="TKF3" s="225"/>
      <c r="TKG3" s="225"/>
      <c r="TKH3" s="225"/>
      <c r="TKI3" s="225"/>
      <c r="TKJ3" s="225"/>
      <c r="TKK3" s="225"/>
      <c r="TKL3" s="225"/>
      <c r="TKM3" s="225"/>
      <c r="TKN3" s="225"/>
      <c r="TKO3" s="225"/>
      <c r="TKP3" s="225"/>
      <c r="TKQ3" s="225"/>
      <c r="TKR3" s="225"/>
      <c r="TKS3" s="225"/>
      <c r="TKT3" s="225"/>
      <c r="TKU3" s="225"/>
      <c r="TKV3" s="225"/>
      <c r="TKW3" s="225"/>
      <c r="TKX3" s="225"/>
      <c r="TKY3" s="225"/>
      <c r="TKZ3" s="225"/>
      <c r="TLA3" s="225"/>
      <c r="TLB3" s="225"/>
      <c r="TLC3" s="225"/>
      <c r="TLD3" s="225"/>
      <c r="TLE3" s="225"/>
      <c r="TLF3" s="225"/>
      <c r="TLG3" s="225"/>
      <c r="TLH3" s="225"/>
      <c r="TLI3" s="225"/>
      <c r="TLJ3" s="225"/>
      <c r="TLK3" s="225"/>
      <c r="TLL3" s="225"/>
      <c r="TLM3" s="225"/>
      <c r="TLN3" s="225"/>
      <c r="TLO3" s="225"/>
      <c r="TLP3" s="225"/>
      <c r="TLQ3" s="225"/>
      <c r="TLR3" s="225"/>
      <c r="TLS3" s="225"/>
      <c r="TLT3" s="225"/>
      <c r="TLU3" s="225"/>
      <c r="TLV3" s="225"/>
      <c r="TLW3" s="225"/>
      <c r="TLX3" s="225"/>
      <c r="TLY3" s="225"/>
      <c r="TLZ3" s="225"/>
      <c r="TMA3" s="225"/>
      <c r="TMB3" s="225"/>
      <c r="TMC3" s="225"/>
      <c r="TMD3" s="225"/>
      <c r="TME3" s="225"/>
      <c r="TMF3" s="225"/>
      <c r="TMG3" s="225"/>
      <c r="TMH3" s="225"/>
      <c r="TMI3" s="225"/>
      <c r="TMJ3" s="225"/>
      <c r="TMK3" s="225"/>
      <c r="TML3" s="225"/>
      <c r="TMM3" s="225"/>
      <c r="TMN3" s="225"/>
      <c r="TMO3" s="225"/>
      <c r="TMP3" s="225"/>
      <c r="TMQ3" s="225"/>
      <c r="TMR3" s="225"/>
      <c r="TMS3" s="225"/>
      <c r="TMT3" s="225"/>
      <c r="TMU3" s="225"/>
      <c r="TMV3" s="225"/>
      <c r="TMW3" s="225"/>
      <c r="TMX3" s="225"/>
      <c r="TMY3" s="225"/>
      <c r="TMZ3" s="225"/>
      <c r="TNA3" s="225"/>
      <c r="TNB3" s="225"/>
      <c r="TNC3" s="225"/>
      <c r="TND3" s="225"/>
      <c r="TNE3" s="225"/>
      <c r="TNF3" s="225"/>
      <c r="TNG3" s="225"/>
      <c r="TNH3" s="225"/>
      <c r="TNI3" s="225"/>
      <c r="TNJ3" s="225"/>
      <c r="TNK3" s="225"/>
      <c r="TNL3" s="225"/>
      <c r="TNM3" s="225"/>
      <c r="TNN3" s="225"/>
      <c r="TNO3" s="225"/>
      <c r="TNP3" s="225"/>
      <c r="TNQ3" s="225"/>
      <c r="TNR3" s="225"/>
      <c r="TNS3" s="225"/>
      <c r="TNT3" s="225"/>
      <c r="TNU3" s="225"/>
      <c r="TNV3" s="225"/>
      <c r="TNW3" s="225"/>
      <c r="TNX3" s="225"/>
      <c r="TNY3" s="225"/>
      <c r="TNZ3" s="225"/>
      <c r="TOA3" s="225"/>
      <c r="TOB3" s="225"/>
      <c r="TOC3" s="225"/>
      <c r="TOD3" s="225"/>
      <c r="TOE3" s="225"/>
      <c r="TOF3" s="225"/>
      <c r="TOG3" s="225"/>
      <c r="TOH3" s="225"/>
      <c r="TOI3" s="225"/>
      <c r="TOJ3" s="225"/>
      <c r="TOK3" s="225"/>
      <c r="TOL3" s="225"/>
      <c r="TOM3" s="225"/>
      <c r="TON3" s="225"/>
      <c r="TOO3" s="225"/>
      <c r="TOP3" s="225"/>
      <c r="TOQ3" s="225"/>
      <c r="TOR3" s="225"/>
      <c r="TOS3" s="225"/>
      <c r="TOT3" s="225"/>
      <c r="TOU3" s="225"/>
      <c r="TOV3" s="225"/>
      <c r="TOW3" s="225"/>
      <c r="TOX3" s="225"/>
      <c r="TOY3" s="225"/>
      <c r="TOZ3" s="225"/>
      <c r="TPA3" s="225"/>
      <c r="TPB3" s="225"/>
      <c r="TPC3" s="225"/>
      <c r="TPD3" s="225"/>
      <c r="TPE3" s="225"/>
      <c r="TPF3" s="225"/>
      <c r="TPG3" s="225"/>
      <c r="TPH3" s="225"/>
      <c r="TPI3" s="225"/>
      <c r="TPJ3" s="225"/>
      <c r="TPK3" s="225"/>
      <c r="TPL3" s="225"/>
      <c r="TPM3" s="225"/>
      <c r="TPN3" s="225"/>
      <c r="TPO3" s="225"/>
      <c r="TPP3" s="225"/>
      <c r="TPQ3" s="225"/>
      <c r="TPR3" s="225"/>
      <c r="TPS3" s="225"/>
      <c r="TPT3" s="225"/>
      <c r="TPU3" s="225"/>
      <c r="TPV3" s="225"/>
      <c r="TPW3" s="225"/>
      <c r="TPX3" s="225"/>
      <c r="TPY3" s="225"/>
      <c r="TPZ3" s="225"/>
      <c r="TQA3" s="225"/>
      <c r="TQB3" s="225"/>
      <c r="TQC3" s="225"/>
      <c r="TQD3" s="225"/>
      <c r="TQE3" s="225"/>
      <c r="TQF3" s="225"/>
      <c r="TQG3" s="225"/>
      <c r="TQH3" s="225"/>
      <c r="TQI3" s="225"/>
      <c r="TQJ3" s="225"/>
      <c r="TQK3" s="225"/>
      <c r="TQL3" s="225"/>
      <c r="TQM3" s="225"/>
      <c r="TQN3" s="225"/>
      <c r="TQO3" s="225"/>
      <c r="TQP3" s="225"/>
      <c r="TQQ3" s="225"/>
      <c r="TQR3" s="225"/>
      <c r="TQS3" s="225"/>
      <c r="TQT3" s="225"/>
      <c r="TQU3" s="225"/>
      <c r="TQV3" s="225"/>
      <c r="TQW3" s="225"/>
      <c r="TQX3" s="225"/>
      <c r="TQY3" s="225"/>
      <c r="TQZ3" s="225"/>
      <c r="TRA3" s="225"/>
      <c r="TRB3" s="225"/>
      <c r="TRC3" s="225"/>
      <c r="TRD3" s="225"/>
      <c r="TRE3" s="225"/>
      <c r="TRF3" s="225"/>
      <c r="TRG3" s="225"/>
      <c r="TRH3" s="225"/>
      <c r="TRI3" s="225"/>
      <c r="TRJ3" s="225"/>
      <c r="TRK3" s="225"/>
      <c r="TRL3" s="225"/>
      <c r="TRM3" s="225"/>
      <c r="TRN3" s="225"/>
      <c r="TRO3" s="225"/>
      <c r="TRP3" s="225"/>
      <c r="TRQ3" s="225"/>
      <c r="TRR3" s="225"/>
      <c r="TRS3" s="225"/>
      <c r="TRT3" s="225"/>
      <c r="TRU3" s="225"/>
      <c r="TRV3" s="225"/>
      <c r="TRW3" s="225"/>
      <c r="TRX3" s="225"/>
      <c r="TRY3" s="225"/>
      <c r="TRZ3" s="225"/>
      <c r="TSA3" s="225"/>
      <c r="TSB3" s="225"/>
      <c r="TSC3" s="225"/>
      <c r="TSD3" s="225"/>
      <c r="TSE3" s="225"/>
      <c r="TSF3" s="225"/>
      <c r="TSG3" s="225"/>
      <c r="TSH3" s="225"/>
      <c r="TSI3" s="225"/>
      <c r="TSJ3" s="225"/>
      <c r="TSK3" s="225"/>
      <c r="TSL3" s="225"/>
      <c r="TSM3" s="225"/>
      <c r="TSN3" s="225"/>
      <c r="TSO3" s="225"/>
      <c r="TSP3" s="225"/>
      <c r="TSQ3" s="225"/>
      <c r="TSR3" s="225"/>
      <c r="TSS3" s="225"/>
      <c r="TST3" s="225"/>
      <c r="TSU3" s="225"/>
      <c r="TSV3" s="225"/>
      <c r="TSW3" s="225"/>
      <c r="TSX3" s="225"/>
      <c r="TSY3" s="225"/>
      <c r="TSZ3" s="225"/>
      <c r="TTA3" s="225"/>
      <c r="TTB3" s="225"/>
      <c r="TTC3" s="225"/>
      <c r="TTD3" s="225"/>
      <c r="TTE3" s="225"/>
      <c r="TTF3" s="225"/>
      <c r="TTG3" s="225"/>
      <c r="TTH3" s="225"/>
      <c r="TTI3" s="225"/>
      <c r="TTJ3" s="225"/>
      <c r="TTK3" s="225"/>
      <c r="TTL3" s="225"/>
      <c r="TTM3" s="225"/>
      <c r="TTN3" s="225"/>
      <c r="TTO3" s="225"/>
      <c r="TTP3" s="225"/>
      <c r="TTQ3" s="225"/>
      <c r="TTR3" s="225"/>
      <c r="TTS3" s="225"/>
      <c r="TTT3" s="225"/>
      <c r="TTU3" s="225"/>
      <c r="TTV3" s="225"/>
      <c r="TTW3" s="225"/>
      <c r="TTX3" s="225"/>
      <c r="TTY3" s="225"/>
      <c r="TTZ3" s="225"/>
      <c r="TUA3" s="225"/>
      <c r="TUB3" s="225"/>
      <c r="TUC3" s="225"/>
      <c r="TUD3" s="225"/>
      <c r="TUE3" s="225"/>
      <c r="TUF3" s="225"/>
      <c r="TUG3" s="225"/>
      <c r="TUH3" s="225"/>
      <c r="TUI3" s="225"/>
      <c r="TUJ3" s="225"/>
      <c r="TUK3" s="225"/>
      <c r="TUL3" s="225"/>
      <c r="TUM3" s="225"/>
      <c r="TUN3" s="225"/>
      <c r="TUO3" s="225"/>
      <c r="TUP3" s="225"/>
      <c r="TUQ3" s="225"/>
      <c r="TUR3" s="225"/>
      <c r="TUS3" s="225"/>
      <c r="TUT3" s="225"/>
      <c r="TUU3" s="225"/>
      <c r="TUV3" s="225"/>
      <c r="TUW3" s="225"/>
      <c r="TUX3" s="225"/>
      <c r="TUY3" s="225"/>
      <c r="TUZ3" s="225"/>
      <c r="TVA3" s="225"/>
      <c r="TVB3" s="225"/>
      <c r="TVC3" s="225"/>
      <c r="TVD3" s="225"/>
      <c r="TVE3" s="225"/>
      <c r="TVF3" s="225"/>
      <c r="TVG3" s="225"/>
      <c r="TVH3" s="225"/>
      <c r="TVI3" s="225"/>
      <c r="TVJ3" s="225"/>
      <c r="TVK3" s="225"/>
      <c r="TVL3" s="225"/>
      <c r="TVM3" s="225"/>
      <c r="TVN3" s="225"/>
      <c r="TVO3" s="225"/>
      <c r="TVP3" s="225"/>
      <c r="TVQ3" s="225"/>
      <c r="TVR3" s="225"/>
      <c r="TVS3" s="225"/>
      <c r="TVT3" s="225"/>
      <c r="TVU3" s="225"/>
      <c r="TVV3" s="225"/>
      <c r="TVW3" s="225"/>
      <c r="TVX3" s="225"/>
      <c r="TVY3" s="225"/>
      <c r="TVZ3" s="225"/>
      <c r="TWA3" s="225"/>
      <c r="TWB3" s="225"/>
      <c r="TWC3" s="225"/>
      <c r="TWD3" s="225"/>
      <c r="TWE3" s="225"/>
      <c r="TWF3" s="225"/>
      <c r="TWG3" s="225"/>
      <c r="TWH3" s="225"/>
      <c r="TWI3" s="225"/>
      <c r="TWJ3" s="225"/>
      <c r="TWK3" s="225"/>
      <c r="TWL3" s="225"/>
      <c r="TWM3" s="225"/>
      <c r="TWN3" s="225"/>
      <c r="TWO3" s="225"/>
      <c r="TWP3" s="225"/>
      <c r="TWQ3" s="225"/>
      <c r="TWR3" s="225"/>
      <c r="TWS3" s="225"/>
      <c r="TWT3" s="225"/>
      <c r="TWU3" s="225"/>
      <c r="TWV3" s="225"/>
      <c r="TWW3" s="225"/>
      <c r="TWX3" s="225"/>
      <c r="TWY3" s="225"/>
      <c r="TWZ3" s="225"/>
      <c r="TXA3" s="225"/>
      <c r="TXB3" s="225"/>
      <c r="TXC3" s="225"/>
      <c r="TXD3" s="225"/>
      <c r="TXE3" s="225"/>
      <c r="TXF3" s="225"/>
      <c r="TXG3" s="225"/>
      <c r="TXH3" s="225"/>
      <c r="TXI3" s="225"/>
      <c r="TXJ3" s="225"/>
      <c r="TXK3" s="225"/>
      <c r="TXL3" s="225"/>
      <c r="TXM3" s="225"/>
      <c r="TXN3" s="225"/>
      <c r="TXO3" s="225"/>
      <c r="TXP3" s="225"/>
      <c r="TXQ3" s="225"/>
      <c r="TXR3" s="225"/>
      <c r="TXS3" s="225"/>
      <c r="TXT3" s="225"/>
      <c r="TXU3" s="225"/>
      <c r="TXV3" s="225"/>
      <c r="TXW3" s="225"/>
      <c r="TXX3" s="225"/>
      <c r="TXY3" s="225"/>
      <c r="TXZ3" s="225"/>
      <c r="TYA3" s="225"/>
      <c r="TYB3" s="225"/>
      <c r="TYC3" s="225"/>
      <c r="TYD3" s="225"/>
      <c r="TYE3" s="225"/>
      <c r="TYF3" s="225"/>
      <c r="TYG3" s="225"/>
      <c r="TYH3" s="225"/>
      <c r="TYI3" s="225"/>
      <c r="TYJ3" s="225"/>
      <c r="TYK3" s="225"/>
      <c r="TYL3" s="225"/>
      <c r="TYM3" s="225"/>
      <c r="TYN3" s="225"/>
      <c r="TYO3" s="225"/>
      <c r="TYP3" s="225"/>
      <c r="TYQ3" s="225"/>
      <c r="TYR3" s="225"/>
      <c r="TYS3" s="225"/>
      <c r="TYT3" s="225"/>
      <c r="TYU3" s="225"/>
      <c r="TYV3" s="225"/>
      <c r="TYW3" s="225"/>
      <c r="TYX3" s="225"/>
      <c r="TYY3" s="225"/>
      <c r="TYZ3" s="225"/>
      <c r="TZA3" s="225"/>
      <c r="TZB3" s="225"/>
      <c r="TZC3" s="225"/>
      <c r="TZD3" s="225"/>
      <c r="TZE3" s="225"/>
      <c r="TZF3" s="225"/>
      <c r="TZG3" s="225"/>
      <c r="TZH3" s="225"/>
      <c r="TZI3" s="225"/>
      <c r="TZJ3" s="225"/>
      <c r="TZK3" s="225"/>
      <c r="TZL3" s="225"/>
      <c r="TZM3" s="225"/>
      <c r="TZN3" s="225"/>
      <c r="TZO3" s="225"/>
      <c r="TZP3" s="225"/>
      <c r="TZQ3" s="225"/>
      <c r="TZR3" s="225"/>
      <c r="TZS3" s="225"/>
      <c r="TZT3" s="225"/>
      <c r="TZU3" s="225"/>
      <c r="TZV3" s="225"/>
      <c r="TZW3" s="225"/>
      <c r="TZX3" s="225"/>
      <c r="TZY3" s="225"/>
      <c r="TZZ3" s="225"/>
      <c r="UAA3" s="225"/>
      <c r="UAB3" s="225"/>
      <c r="UAC3" s="225"/>
      <c r="UAD3" s="225"/>
      <c r="UAE3" s="225"/>
      <c r="UAF3" s="225"/>
      <c r="UAG3" s="225"/>
      <c r="UAH3" s="225"/>
      <c r="UAI3" s="225"/>
      <c r="UAJ3" s="225"/>
      <c r="UAK3" s="225"/>
      <c r="UAL3" s="225"/>
      <c r="UAM3" s="225"/>
      <c r="UAN3" s="225"/>
      <c r="UAO3" s="225"/>
      <c r="UAP3" s="225"/>
      <c r="UAQ3" s="225"/>
      <c r="UAR3" s="225"/>
      <c r="UAS3" s="225"/>
      <c r="UAT3" s="225"/>
      <c r="UAU3" s="225"/>
      <c r="UAV3" s="225"/>
      <c r="UAW3" s="225"/>
      <c r="UAX3" s="225"/>
      <c r="UAY3" s="225"/>
      <c r="UAZ3" s="225"/>
      <c r="UBA3" s="225"/>
      <c r="UBB3" s="225"/>
      <c r="UBC3" s="225"/>
      <c r="UBD3" s="225"/>
      <c r="UBE3" s="225"/>
      <c r="UBF3" s="225"/>
      <c r="UBG3" s="225"/>
      <c r="UBH3" s="225"/>
      <c r="UBI3" s="225"/>
      <c r="UBJ3" s="225"/>
      <c r="UBK3" s="225"/>
      <c r="UBL3" s="225"/>
      <c r="UBM3" s="225"/>
      <c r="UBN3" s="225"/>
      <c r="UBO3" s="225"/>
      <c r="UBP3" s="225"/>
      <c r="UBQ3" s="225"/>
      <c r="UBR3" s="225"/>
      <c r="UBS3" s="225"/>
      <c r="UBT3" s="225"/>
      <c r="UBU3" s="225"/>
      <c r="UBV3" s="225"/>
      <c r="UBW3" s="225"/>
      <c r="UBX3" s="225"/>
      <c r="UBY3" s="225"/>
      <c r="UBZ3" s="225"/>
      <c r="UCA3" s="225"/>
      <c r="UCB3" s="225"/>
      <c r="UCC3" s="225"/>
      <c r="UCD3" s="225"/>
      <c r="UCE3" s="225"/>
      <c r="UCF3" s="225"/>
      <c r="UCG3" s="225"/>
      <c r="UCH3" s="225"/>
      <c r="UCI3" s="225"/>
      <c r="UCJ3" s="225"/>
      <c r="UCK3" s="225"/>
      <c r="UCL3" s="225"/>
      <c r="UCM3" s="225"/>
      <c r="UCN3" s="225"/>
      <c r="UCO3" s="225"/>
      <c r="UCP3" s="225"/>
      <c r="UCQ3" s="225"/>
      <c r="UCR3" s="225"/>
      <c r="UCS3" s="225"/>
      <c r="UCT3" s="225"/>
      <c r="UCU3" s="225"/>
      <c r="UCV3" s="225"/>
      <c r="UCW3" s="225"/>
      <c r="UCX3" s="225"/>
      <c r="UCY3" s="225"/>
      <c r="UCZ3" s="225"/>
      <c r="UDA3" s="225"/>
      <c r="UDB3" s="225"/>
      <c r="UDC3" s="225"/>
      <c r="UDD3" s="225"/>
      <c r="UDE3" s="225"/>
      <c r="UDF3" s="225"/>
      <c r="UDG3" s="225"/>
      <c r="UDH3" s="225"/>
      <c r="UDI3" s="225"/>
      <c r="UDJ3" s="225"/>
      <c r="UDK3" s="225"/>
      <c r="UDL3" s="225"/>
      <c r="UDM3" s="225"/>
      <c r="UDN3" s="225"/>
      <c r="UDO3" s="225"/>
      <c r="UDP3" s="225"/>
      <c r="UDQ3" s="225"/>
      <c r="UDR3" s="225"/>
      <c r="UDS3" s="225"/>
      <c r="UDT3" s="225"/>
      <c r="UDU3" s="225"/>
      <c r="UDV3" s="225"/>
      <c r="UDW3" s="225"/>
      <c r="UDX3" s="225"/>
      <c r="UDY3" s="225"/>
      <c r="UDZ3" s="225"/>
      <c r="UEA3" s="225"/>
      <c r="UEB3" s="225"/>
      <c r="UEC3" s="225"/>
      <c r="UED3" s="225"/>
      <c r="UEE3" s="225"/>
      <c r="UEF3" s="225"/>
      <c r="UEG3" s="225"/>
      <c r="UEH3" s="225"/>
      <c r="UEI3" s="225"/>
      <c r="UEJ3" s="225"/>
      <c r="UEK3" s="225"/>
      <c r="UEL3" s="225"/>
      <c r="UEM3" s="225"/>
      <c r="UEN3" s="225"/>
      <c r="UEO3" s="225"/>
      <c r="UEP3" s="225"/>
      <c r="UEQ3" s="225"/>
      <c r="UER3" s="225"/>
      <c r="UES3" s="225"/>
      <c r="UET3" s="225"/>
      <c r="UEU3" s="225"/>
      <c r="UEV3" s="225"/>
      <c r="UEW3" s="225"/>
      <c r="UEX3" s="225"/>
      <c r="UEY3" s="225"/>
      <c r="UEZ3" s="225"/>
      <c r="UFA3" s="225"/>
      <c r="UFB3" s="225"/>
      <c r="UFC3" s="225"/>
      <c r="UFD3" s="225"/>
      <c r="UFE3" s="225"/>
      <c r="UFF3" s="225"/>
      <c r="UFG3" s="225"/>
      <c r="UFH3" s="225"/>
      <c r="UFI3" s="225"/>
      <c r="UFJ3" s="225"/>
      <c r="UFK3" s="225"/>
      <c r="UFL3" s="225"/>
      <c r="UFM3" s="225"/>
      <c r="UFN3" s="225"/>
      <c r="UFO3" s="225"/>
      <c r="UFP3" s="225"/>
      <c r="UFQ3" s="225"/>
      <c r="UFR3" s="225"/>
      <c r="UFS3" s="225"/>
      <c r="UFT3" s="225"/>
      <c r="UFU3" s="225"/>
      <c r="UFV3" s="225"/>
      <c r="UFW3" s="225"/>
      <c r="UFX3" s="225"/>
      <c r="UFY3" s="225"/>
      <c r="UFZ3" s="225"/>
      <c r="UGA3" s="225"/>
      <c r="UGB3" s="225"/>
      <c r="UGC3" s="225"/>
      <c r="UGD3" s="225"/>
      <c r="UGE3" s="225"/>
      <c r="UGF3" s="225"/>
      <c r="UGG3" s="225"/>
      <c r="UGH3" s="225"/>
      <c r="UGI3" s="225"/>
      <c r="UGJ3" s="225"/>
      <c r="UGK3" s="225"/>
      <c r="UGL3" s="225"/>
      <c r="UGM3" s="225"/>
      <c r="UGN3" s="225"/>
      <c r="UGO3" s="225"/>
      <c r="UGP3" s="225"/>
      <c r="UGQ3" s="225"/>
      <c r="UGR3" s="225"/>
      <c r="UGS3" s="225"/>
      <c r="UGT3" s="225"/>
      <c r="UGU3" s="225"/>
      <c r="UGV3" s="225"/>
      <c r="UGW3" s="225"/>
      <c r="UGX3" s="225"/>
      <c r="UGY3" s="225"/>
      <c r="UGZ3" s="225"/>
      <c r="UHA3" s="225"/>
      <c r="UHB3" s="225"/>
      <c r="UHC3" s="225"/>
      <c r="UHD3" s="225"/>
      <c r="UHE3" s="225"/>
      <c r="UHF3" s="225"/>
      <c r="UHG3" s="225"/>
      <c r="UHH3" s="225"/>
      <c r="UHI3" s="225"/>
      <c r="UHJ3" s="225"/>
      <c r="UHK3" s="225"/>
      <c r="UHL3" s="225"/>
      <c r="UHM3" s="225"/>
      <c r="UHN3" s="225"/>
      <c r="UHO3" s="225"/>
      <c r="UHP3" s="225"/>
      <c r="UHQ3" s="225"/>
      <c r="UHR3" s="225"/>
      <c r="UHS3" s="225"/>
      <c r="UHT3" s="225"/>
      <c r="UHU3" s="225"/>
      <c r="UHV3" s="225"/>
      <c r="UHW3" s="225"/>
      <c r="UHX3" s="225"/>
      <c r="UHY3" s="225"/>
      <c r="UHZ3" s="225"/>
      <c r="UIA3" s="225"/>
      <c r="UIB3" s="225"/>
      <c r="UIC3" s="225"/>
      <c r="UID3" s="225"/>
      <c r="UIE3" s="225"/>
      <c r="UIF3" s="225"/>
      <c r="UIG3" s="225"/>
      <c r="UIH3" s="225"/>
      <c r="UII3" s="225"/>
      <c r="UIJ3" s="225"/>
      <c r="UIK3" s="225"/>
      <c r="UIL3" s="225"/>
      <c r="UIM3" s="225"/>
      <c r="UIN3" s="225"/>
      <c r="UIO3" s="225"/>
      <c r="UIP3" s="225"/>
      <c r="UIQ3" s="225"/>
      <c r="UIR3" s="225"/>
      <c r="UIS3" s="225"/>
      <c r="UIT3" s="225"/>
      <c r="UIU3" s="225"/>
      <c r="UIV3" s="225"/>
      <c r="UIW3" s="225"/>
      <c r="UIX3" s="225"/>
      <c r="UIY3" s="225"/>
      <c r="UIZ3" s="225"/>
      <c r="UJA3" s="225"/>
      <c r="UJB3" s="225"/>
      <c r="UJC3" s="225"/>
      <c r="UJD3" s="225"/>
      <c r="UJE3" s="225"/>
      <c r="UJF3" s="225"/>
      <c r="UJG3" s="225"/>
      <c r="UJH3" s="225"/>
      <c r="UJI3" s="225"/>
      <c r="UJJ3" s="225"/>
      <c r="UJK3" s="225"/>
      <c r="UJL3" s="225"/>
      <c r="UJM3" s="225"/>
      <c r="UJN3" s="225"/>
      <c r="UJO3" s="225"/>
      <c r="UJP3" s="225"/>
      <c r="UJQ3" s="225"/>
      <c r="UJR3" s="225"/>
      <c r="UJS3" s="225"/>
      <c r="UJT3" s="225"/>
      <c r="UJU3" s="225"/>
      <c r="UJV3" s="225"/>
      <c r="UJW3" s="225"/>
      <c r="UJX3" s="225"/>
      <c r="UJY3" s="225"/>
      <c r="UJZ3" s="225"/>
      <c r="UKA3" s="225"/>
      <c r="UKB3" s="225"/>
      <c r="UKC3" s="225"/>
      <c r="UKD3" s="225"/>
      <c r="UKE3" s="225"/>
      <c r="UKF3" s="225"/>
      <c r="UKG3" s="225"/>
      <c r="UKH3" s="225"/>
      <c r="UKI3" s="225"/>
      <c r="UKJ3" s="225"/>
      <c r="UKK3" s="225"/>
      <c r="UKL3" s="225"/>
      <c r="UKM3" s="225"/>
      <c r="UKN3" s="225"/>
      <c r="UKO3" s="225"/>
      <c r="UKP3" s="225"/>
      <c r="UKQ3" s="225"/>
      <c r="UKR3" s="225"/>
      <c r="UKS3" s="225"/>
      <c r="UKT3" s="225"/>
      <c r="UKU3" s="225"/>
      <c r="UKV3" s="225"/>
      <c r="UKW3" s="225"/>
      <c r="UKX3" s="225"/>
      <c r="UKY3" s="225"/>
      <c r="UKZ3" s="225"/>
      <c r="ULA3" s="225"/>
      <c r="ULB3" s="225"/>
      <c r="ULC3" s="225"/>
      <c r="ULD3" s="225"/>
      <c r="ULE3" s="225"/>
      <c r="ULF3" s="225"/>
      <c r="ULG3" s="225"/>
      <c r="ULH3" s="225"/>
      <c r="ULI3" s="225"/>
      <c r="ULJ3" s="225"/>
      <c r="ULK3" s="225"/>
      <c r="ULL3" s="225"/>
      <c r="ULM3" s="225"/>
      <c r="ULN3" s="225"/>
      <c r="ULO3" s="225"/>
      <c r="ULP3" s="225"/>
      <c r="ULQ3" s="225"/>
      <c r="ULR3" s="225"/>
      <c r="ULS3" s="225"/>
      <c r="ULT3" s="225"/>
      <c r="ULU3" s="225"/>
      <c r="ULV3" s="225"/>
      <c r="ULW3" s="225"/>
      <c r="ULX3" s="225"/>
      <c r="ULY3" s="225"/>
      <c r="ULZ3" s="225"/>
      <c r="UMA3" s="225"/>
      <c r="UMB3" s="225"/>
      <c r="UMC3" s="225"/>
      <c r="UMD3" s="225"/>
      <c r="UME3" s="225"/>
      <c r="UMF3" s="225"/>
      <c r="UMG3" s="225"/>
      <c r="UMH3" s="225"/>
      <c r="UMI3" s="225"/>
      <c r="UMJ3" s="225"/>
      <c r="UMK3" s="225"/>
      <c r="UML3" s="225"/>
      <c r="UMM3" s="225"/>
      <c r="UMN3" s="225"/>
      <c r="UMO3" s="225"/>
      <c r="UMP3" s="225"/>
      <c r="UMQ3" s="225"/>
      <c r="UMR3" s="225"/>
      <c r="UMS3" s="225"/>
      <c r="UMT3" s="225"/>
      <c r="UMU3" s="225"/>
      <c r="UMV3" s="225"/>
      <c r="UMW3" s="225"/>
      <c r="UMX3" s="225"/>
      <c r="UMY3" s="225"/>
      <c r="UMZ3" s="225"/>
      <c r="UNA3" s="225"/>
      <c r="UNB3" s="225"/>
      <c r="UNC3" s="225"/>
      <c r="UND3" s="225"/>
      <c r="UNE3" s="225"/>
      <c r="UNF3" s="225"/>
      <c r="UNG3" s="225"/>
      <c r="UNH3" s="225"/>
      <c r="UNI3" s="225"/>
      <c r="UNJ3" s="225"/>
      <c r="UNK3" s="225"/>
      <c r="UNL3" s="225"/>
      <c r="UNM3" s="225"/>
      <c r="UNN3" s="225"/>
      <c r="UNO3" s="225"/>
      <c r="UNP3" s="225"/>
      <c r="UNQ3" s="225"/>
      <c r="UNR3" s="225"/>
      <c r="UNS3" s="225"/>
      <c r="UNT3" s="225"/>
      <c r="UNU3" s="225"/>
      <c r="UNV3" s="225"/>
      <c r="UNW3" s="225"/>
      <c r="UNX3" s="225"/>
      <c r="UNY3" s="225"/>
      <c r="UNZ3" s="225"/>
      <c r="UOA3" s="225"/>
      <c r="UOB3" s="225"/>
      <c r="UOC3" s="225"/>
      <c r="UOD3" s="225"/>
      <c r="UOE3" s="225"/>
      <c r="UOF3" s="225"/>
      <c r="UOG3" s="225"/>
      <c r="UOH3" s="225"/>
      <c r="UOI3" s="225"/>
      <c r="UOJ3" s="225"/>
      <c r="UOK3" s="225"/>
      <c r="UOL3" s="225"/>
      <c r="UOM3" s="225"/>
      <c r="UON3" s="225"/>
      <c r="UOO3" s="225"/>
      <c r="UOP3" s="225"/>
      <c r="UOQ3" s="225"/>
      <c r="UOR3" s="225"/>
      <c r="UOS3" s="225"/>
      <c r="UOT3" s="225"/>
      <c r="UOU3" s="225"/>
      <c r="UOV3" s="225"/>
      <c r="UOW3" s="225"/>
      <c r="UOX3" s="225"/>
      <c r="UOY3" s="225"/>
      <c r="UOZ3" s="225"/>
      <c r="UPA3" s="225"/>
      <c r="UPB3" s="225"/>
      <c r="UPC3" s="225"/>
      <c r="UPD3" s="225"/>
      <c r="UPE3" s="225"/>
      <c r="UPF3" s="225"/>
      <c r="UPG3" s="225"/>
      <c r="UPH3" s="225"/>
      <c r="UPI3" s="225"/>
      <c r="UPJ3" s="225"/>
      <c r="UPK3" s="225"/>
      <c r="UPL3" s="225"/>
      <c r="UPM3" s="225"/>
      <c r="UPN3" s="225"/>
      <c r="UPO3" s="225"/>
      <c r="UPP3" s="225"/>
      <c r="UPQ3" s="225"/>
      <c r="UPR3" s="225"/>
      <c r="UPS3" s="225"/>
      <c r="UPT3" s="225"/>
      <c r="UPU3" s="225"/>
      <c r="UPV3" s="225"/>
      <c r="UPW3" s="225"/>
      <c r="UPX3" s="225"/>
      <c r="UPY3" s="225"/>
      <c r="UPZ3" s="225"/>
      <c r="UQA3" s="225"/>
      <c r="UQB3" s="225"/>
      <c r="UQC3" s="225"/>
      <c r="UQD3" s="225"/>
      <c r="UQE3" s="225"/>
      <c r="UQF3" s="225"/>
      <c r="UQG3" s="225"/>
      <c r="UQH3" s="225"/>
      <c r="UQI3" s="225"/>
      <c r="UQJ3" s="225"/>
      <c r="UQK3" s="225"/>
      <c r="UQL3" s="225"/>
      <c r="UQM3" s="225"/>
      <c r="UQN3" s="225"/>
      <c r="UQO3" s="225"/>
      <c r="UQP3" s="225"/>
      <c r="UQQ3" s="225"/>
      <c r="UQR3" s="225"/>
      <c r="UQS3" s="225"/>
      <c r="UQT3" s="225"/>
      <c r="UQU3" s="225"/>
      <c r="UQV3" s="225"/>
      <c r="UQW3" s="225"/>
      <c r="UQX3" s="225"/>
      <c r="UQY3" s="225"/>
      <c r="UQZ3" s="225"/>
      <c r="URA3" s="225"/>
      <c r="URB3" s="225"/>
      <c r="URC3" s="225"/>
      <c r="URD3" s="225"/>
      <c r="URE3" s="225"/>
      <c r="URF3" s="225"/>
      <c r="URG3" s="225"/>
      <c r="URH3" s="225"/>
      <c r="URI3" s="225"/>
      <c r="URJ3" s="225"/>
      <c r="URK3" s="225"/>
      <c r="URL3" s="225"/>
      <c r="URM3" s="225"/>
      <c r="URN3" s="225"/>
      <c r="URO3" s="225"/>
      <c r="URP3" s="225"/>
      <c r="URQ3" s="225"/>
      <c r="URR3" s="225"/>
      <c r="URS3" s="225"/>
      <c r="URT3" s="225"/>
      <c r="URU3" s="225"/>
      <c r="URV3" s="225"/>
      <c r="URW3" s="225"/>
      <c r="URX3" s="225"/>
      <c r="URY3" s="225"/>
      <c r="URZ3" s="225"/>
      <c r="USA3" s="225"/>
      <c r="USB3" s="225"/>
      <c r="USC3" s="225"/>
      <c r="USD3" s="225"/>
      <c r="USE3" s="225"/>
      <c r="USF3" s="225"/>
      <c r="USG3" s="225"/>
      <c r="USH3" s="225"/>
      <c r="USI3" s="225"/>
      <c r="USJ3" s="225"/>
      <c r="USK3" s="225"/>
      <c r="USL3" s="225"/>
      <c r="USM3" s="225"/>
      <c r="USN3" s="225"/>
      <c r="USO3" s="225"/>
      <c r="USP3" s="225"/>
      <c r="USQ3" s="225"/>
      <c r="USR3" s="225"/>
      <c r="USS3" s="225"/>
      <c r="UST3" s="225"/>
      <c r="USU3" s="225"/>
      <c r="USV3" s="225"/>
      <c r="USW3" s="225"/>
      <c r="USX3" s="225"/>
      <c r="USY3" s="225"/>
      <c r="USZ3" s="225"/>
      <c r="UTA3" s="225"/>
      <c r="UTB3" s="225"/>
      <c r="UTC3" s="225"/>
      <c r="UTD3" s="225"/>
      <c r="UTE3" s="225"/>
      <c r="UTF3" s="225"/>
      <c r="UTG3" s="225"/>
      <c r="UTH3" s="225"/>
      <c r="UTI3" s="225"/>
      <c r="UTJ3" s="225"/>
      <c r="UTK3" s="225"/>
      <c r="UTL3" s="225"/>
      <c r="UTM3" s="225"/>
      <c r="UTN3" s="225"/>
      <c r="UTO3" s="225"/>
      <c r="UTP3" s="225"/>
      <c r="UTQ3" s="225"/>
      <c r="UTR3" s="225"/>
      <c r="UTS3" s="225"/>
      <c r="UTT3" s="225"/>
      <c r="UTU3" s="225"/>
      <c r="UTV3" s="225"/>
      <c r="UTW3" s="225"/>
      <c r="UTX3" s="225"/>
      <c r="UTY3" s="225"/>
      <c r="UTZ3" s="225"/>
      <c r="UUA3" s="225"/>
      <c r="UUB3" s="225"/>
      <c r="UUC3" s="225"/>
      <c r="UUD3" s="225"/>
      <c r="UUE3" s="225"/>
      <c r="UUF3" s="225"/>
      <c r="UUG3" s="225"/>
      <c r="UUH3" s="225"/>
      <c r="UUI3" s="225"/>
      <c r="UUJ3" s="225"/>
      <c r="UUK3" s="225"/>
      <c r="UUL3" s="225"/>
      <c r="UUM3" s="225"/>
      <c r="UUN3" s="225"/>
      <c r="UUO3" s="225"/>
      <c r="UUP3" s="225"/>
      <c r="UUQ3" s="225"/>
      <c r="UUR3" s="225"/>
      <c r="UUS3" s="225"/>
      <c r="UUT3" s="225"/>
      <c r="UUU3" s="225"/>
      <c r="UUV3" s="225"/>
      <c r="UUW3" s="225"/>
      <c r="UUX3" s="225"/>
      <c r="UUY3" s="225"/>
      <c r="UUZ3" s="225"/>
      <c r="UVA3" s="225"/>
      <c r="UVB3" s="225"/>
      <c r="UVC3" s="225"/>
      <c r="UVD3" s="225"/>
      <c r="UVE3" s="225"/>
      <c r="UVF3" s="225"/>
      <c r="UVG3" s="225"/>
      <c r="UVH3" s="225"/>
      <c r="UVI3" s="225"/>
      <c r="UVJ3" s="225"/>
      <c r="UVK3" s="225"/>
      <c r="UVL3" s="225"/>
      <c r="UVM3" s="225"/>
      <c r="UVN3" s="225"/>
      <c r="UVO3" s="225"/>
      <c r="UVP3" s="225"/>
      <c r="UVQ3" s="225"/>
      <c r="UVR3" s="225"/>
      <c r="UVS3" s="225"/>
      <c r="UVT3" s="225"/>
      <c r="UVU3" s="225"/>
      <c r="UVV3" s="225"/>
      <c r="UVW3" s="225"/>
      <c r="UVX3" s="225"/>
      <c r="UVY3" s="225"/>
      <c r="UVZ3" s="225"/>
      <c r="UWA3" s="225"/>
      <c r="UWB3" s="225"/>
      <c r="UWC3" s="225"/>
      <c r="UWD3" s="225"/>
      <c r="UWE3" s="225"/>
      <c r="UWF3" s="225"/>
      <c r="UWG3" s="225"/>
      <c r="UWH3" s="225"/>
      <c r="UWI3" s="225"/>
      <c r="UWJ3" s="225"/>
      <c r="UWK3" s="225"/>
      <c r="UWL3" s="225"/>
      <c r="UWM3" s="225"/>
      <c r="UWN3" s="225"/>
      <c r="UWO3" s="225"/>
      <c r="UWP3" s="225"/>
      <c r="UWQ3" s="225"/>
      <c r="UWR3" s="225"/>
      <c r="UWS3" s="225"/>
      <c r="UWT3" s="225"/>
      <c r="UWU3" s="225"/>
      <c r="UWV3" s="225"/>
      <c r="UWW3" s="225"/>
      <c r="UWX3" s="225"/>
      <c r="UWY3" s="225"/>
      <c r="UWZ3" s="225"/>
      <c r="UXA3" s="225"/>
      <c r="UXB3" s="225"/>
      <c r="UXC3" s="225"/>
      <c r="UXD3" s="225"/>
      <c r="UXE3" s="225"/>
      <c r="UXF3" s="225"/>
      <c r="UXG3" s="225"/>
      <c r="UXH3" s="225"/>
      <c r="UXI3" s="225"/>
      <c r="UXJ3" s="225"/>
      <c r="UXK3" s="225"/>
      <c r="UXL3" s="225"/>
      <c r="UXM3" s="225"/>
      <c r="UXN3" s="225"/>
      <c r="UXO3" s="225"/>
      <c r="UXP3" s="225"/>
      <c r="UXQ3" s="225"/>
      <c r="UXR3" s="225"/>
      <c r="UXS3" s="225"/>
      <c r="UXT3" s="225"/>
      <c r="UXU3" s="225"/>
      <c r="UXV3" s="225"/>
      <c r="UXW3" s="225"/>
      <c r="UXX3" s="225"/>
      <c r="UXY3" s="225"/>
      <c r="UXZ3" s="225"/>
      <c r="UYA3" s="225"/>
      <c r="UYB3" s="225"/>
      <c r="UYC3" s="225"/>
      <c r="UYD3" s="225"/>
      <c r="UYE3" s="225"/>
      <c r="UYF3" s="225"/>
      <c r="UYG3" s="225"/>
      <c r="UYH3" s="225"/>
      <c r="UYI3" s="225"/>
      <c r="UYJ3" s="225"/>
      <c r="UYK3" s="225"/>
      <c r="UYL3" s="225"/>
      <c r="UYM3" s="225"/>
      <c r="UYN3" s="225"/>
      <c r="UYO3" s="225"/>
      <c r="UYP3" s="225"/>
      <c r="UYQ3" s="225"/>
      <c r="UYR3" s="225"/>
      <c r="UYS3" s="225"/>
      <c r="UYT3" s="225"/>
      <c r="UYU3" s="225"/>
      <c r="UYV3" s="225"/>
      <c r="UYW3" s="225"/>
      <c r="UYX3" s="225"/>
      <c r="UYY3" s="225"/>
      <c r="UYZ3" s="225"/>
      <c r="UZA3" s="225"/>
      <c r="UZB3" s="225"/>
      <c r="UZC3" s="225"/>
      <c r="UZD3" s="225"/>
      <c r="UZE3" s="225"/>
      <c r="UZF3" s="225"/>
      <c r="UZG3" s="225"/>
      <c r="UZH3" s="225"/>
      <c r="UZI3" s="225"/>
      <c r="UZJ3" s="225"/>
      <c r="UZK3" s="225"/>
      <c r="UZL3" s="225"/>
      <c r="UZM3" s="225"/>
      <c r="UZN3" s="225"/>
      <c r="UZO3" s="225"/>
      <c r="UZP3" s="225"/>
      <c r="UZQ3" s="225"/>
      <c r="UZR3" s="225"/>
      <c r="UZS3" s="225"/>
      <c r="UZT3" s="225"/>
      <c r="UZU3" s="225"/>
      <c r="UZV3" s="225"/>
      <c r="UZW3" s="225"/>
      <c r="UZX3" s="225"/>
      <c r="UZY3" s="225"/>
      <c r="UZZ3" s="225"/>
      <c r="VAA3" s="225"/>
      <c r="VAB3" s="225"/>
      <c r="VAC3" s="225"/>
      <c r="VAD3" s="225"/>
      <c r="VAE3" s="225"/>
      <c r="VAF3" s="225"/>
      <c r="VAG3" s="225"/>
      <c r="VAH3" s="225"/>
      <c r="VAI3" s="225"/>
      <c r="VAJ3" s="225"/>
      <c r="VAK3" s="225"/>
      <c r="VAL3" s="225"/>
      <c r="VAM3" s="225"/>
      <c r="VAN3" s="225"/>
      <c r="VAO3" s="225"/>
      <c r="VAP3" s="225"/>
      <c r="VAQ3" s="225"/>
      <c r="VAR3" s="225"/>
      <c r="VAS3" s="225"/>
      <c r="VAT3" s="225"/>
      <c r="VAU3" s="225"/>
      <c r="VAV3" s="225"/>
      <c r="VAW3" s="225"/>
      <c r="VAX3" s="225"/>
      <c r="VAY3" s="225"/>
      <c r="VAZ3" s="225"/>
      <c r="VBA3" s="225"/>
      <c r="VBB3" s="225"/>
      <c r="VBC3" s="225"/>
      <c r="VBD3" s="225"/>
      <c r="VBE3" s="225"/>
      <c r="VBF3" s="225"/>
      <c r="VBG3" s="225"/>
      <c r="VBH3" s="225"/>
      <c r="VBI3" s="225"/>
      <c r="VBJ3" s="225"/>
      <c r="VBK3" s="225"/>
      <c r="VBL3" s="225"/>
      <c r="VBM3" s="225"/>
      <c r="VBN3" s="225"/>
      <c r="VBO3" s="225"/>
      <c r="VBP3" s="225"/>
      <c r="VBQ3" s="225"/>
      <c r="VBR3" s="225"/>
      <c r="VBS3" s="225"/>
      <c r="VBT3" s="225"/>
      <c r="VBU3" s="225"/>
      <c r="VBV3" s="225"/>
      <c r="VBW3" s="225"/>
      <c r="VBX3" s="225"/>
      <c r="VBY3" s="225"/>
      <c r="VBZ3" s="225"/>
      <c r="VCA3" s="225"/>
      <c r="VCB3" s="225"/>
      <c r="VCC3" s="225"/>
      <c r="VCD3" s="225"/>
      <c r="VCE3" s="225"/>
      <c r="VCF3" s="225"/>
      <c r="VCG3" s="225"/>
      <c r="VCH3" s="225"/>
      <c r="VCI3" s="225"/>
      <c r="VCJ3" s="225"/>
      <c r="VCK3" s="225"/>
      <c r="VCL3" s="225"/>
      <c r="VCM3" s="225"/>
      <c r="VCN3" s="225"/>
      <c r="VCO3" s="225"/>
      <c r="VCP3" s="225"/>
      <c r="VCQ3" s="225"/>
      <c r="VCR3" s="225"/>
      <c r="VCS3" s="225"/>
      <c r="VCT3" s="225"/>
      <c r="VCU3" s="225"/>
      <c r="VCV3" s="225"/>
      <c r="VCW3" s="225"/>
      <c r="VCX3" s="225"/>
      <c r="VCY3" s="225"/>
      <c r="VCZ3" s="225"/>
      <c r="VDA3" s="225"/>
      <c r="VDB3" s="225"/>
      <c r="VDC3" s="225"/>
      <c r="VDD3" s="225"/>
      <c r="VDE3" s="225"/>
      <c r="VDF3" s="225"/>
      <c r="VDG3" s="225"/>
      <c r="VDH3" s="225"/>
      <c r="VDI3" s="225"/>
      <c r="VDJ3" s="225"/>
      <c r="VDK3" s="225"/>
      <c r="VDL3" s="225"/>
      <c r="VDM3" s="225"/>
      <c r="VDN3" s="225"/>
      <c r="VDO3" s="225"/>
      <c r="VDP3" s="225"/>
      <c r="VDQ3" s="225"/>
      <c r="VDR3" s="225"/>
      <c r="VDS3" s="225"/>
      <c r="VDT3" s="225"/>
      <c r="VDU3" s="225"/>
      <c r="VDV3" s="225"/>
      <c r="VDW3" s="225"/>
      <c r="VDX3" s="225"/>
      <c r="VDY3" s="225"/>
      <c r="VDZ3" s="225"/>
      <c r="VEA3" s="225"/>
      <c r="VEB3" s="225"/>
      <c r="VEC3" s="225"/>
      <c r="VED3" s="225"/>
      <c r="VEE3" s="225"/>
      <c r="VEF3" s="225"/>
      <c r="VEG3" s="225"/>
      <c r="VEH3" s="225"/>
      <c r="VEI3" s="225"/>
      <c r="VEJ3" s="225"/>
      <c r="VEK3" s="225"/>
      <c r="VEL3" s="225"/>
      <c r="VEM3" s="225"/>
      <c r="VEN3" s="225"/>
      <c r="VEO3" s="225"/>
      <c r="VEP3" s="225"/>
      <c r="VEQ3" s="225"/>
      <c r="VER3" s="225"/>
      <c r="VES3" s="225"/>
      <c r="VET3" s="225"/>
      <c r="VEU3" s="225"/>
      <c r="VEV3" s="225"/>
      <c r="VEW3" s="225"/>
      <c r="VEX3" s="225"/>
      <c r="VEY3" s="225"/>
      <c r="VEZ3" s="225"/>
      <c r="VFA3" s="225"/>
      <c r="VFB3" s="225"/>
      <c r="VFC3" s="225"/>
      <c r="VFD3" s="225"/>
      <c r="VFE3" s="225"/>
      <c r="VFF3" s="225"/>
      <c r="VFG3" s="225"/>
      <c r="VFH3" s="225"/>
      <c r="VFI3" s="225"/>
      <c r="VFJ3" s="225"/>
      <c r="VFK3" s="225"/>
      <c r="VFL3" s="225"/>
      <c r="VFM3" s="225"/>
      <c r="VFN3" s="225"/>
      <c r="VFO3" s="225"/>
      <c r="VFP3" s="225"/>
      <c r="VFQ3" s="225"/>
      <c r="VFR3" s="225"/>
      <c r="VFS3" s="225"/>
      <c r="VFT3" s="225"/>
      <c r="VFU3" s="225"/>
      <c r="VFV3" s="225"/>
      <c r="VFW3" s="225"/>
      <c r="VFX3" s="225"/>
      <c r="VFY3" s="225"/>
      <c r="VFZ3" s="225"/>
      <c r="VGA3" s="225"/>
      <c r="VGB3" s="225"/>
      <c r="VGC3" s="225"/>
      <c r="VGD3" s="225"/>
      <c r="VGE3" s="225"/>
      <c r="VGF3" s="225"/>
      <c r="VGG3" s="225"/>
      <c r="VGH3" s="225"/>
      <c r="VGI3" s="225"/>
      <c r="VGJ3" s="225"/>
      <c r="VGK3" s="225"/>
      <c r="VGL3" s="225"/>
      <c r="VGM3" s="225"/>
      <c r="VGN3" s="225"/>
      <c r="VGO3" s="225"/>
      <c r="VGP3" s="225"/>
      <c r="VGQ3" s="225"/>
      <c r="VGR3" s="225"/>
      <c r="VGS3" s="225"/>
      <c r="VGT3" s="225"/>
      <c r="VGU3" s="225"/>
      <c r="VGV3" s="225"/>
      <c r="VGW3" s="225"/>
      <c r="VGX3" s="225"/>
      <c r="VGY3" s="225"/>
      <c r="VGZ3" s="225"/>
      <c r="VHA3" s="225"/>
      <c r="VHB3" s="225"/>
      <c r="VHC3" s="225"/>
      <c r="VHD3" s="225"/>
      <c r="VHE3" s="225"/>
      <c r="VHF3" s="225"/>
      <c r="VHG3" s="225"/>
      <c r="VHH3" s="225"/>
      <c r="VHI3" s="225"/>
      <c r="VHJ3" s="225"/>
      <c r="VHK3" s="225"/>
      <c r="VHL3" s="225"/>
      <c r="VHM3" s="225"/>
      <c r="VHN3" s="225"/>
      <c r="VHO3" s="225"/>
      <c r="VHP3" s="225"/>
      <c r="VHQ3" s="225"/>
      <c r="VHR3" s="225"/>
      <c r="VHS3" s="225"/>
      <c r="VHT3" s="225"/>
      <c r="VHU3" s="225"/>
      <c r="VHV3" s="225"/>
      <c r="VHW3" s="225"/>
      <c r="VHX3" s="225"/>
      <c r="VHY3" s="225"/>
      <c r="VHZ3" s="225"/>
      <c r="VIA3" s="225"/>
      <c r="VIB3" s="225"/>
      <c r="VIC3" s="225"/>
      <c r="VID3" s="225"/>
      <c r="VIE3" s="225"/>
      <c r="VIF3" s="225"/>
      <c r="VIG3" s="225"/>
      <c r="VIH3" s="225"/>
      <c r="VII3" s="225"/>
      <c r="VIJ3" s="225"/>
      <c r="VIK3" s="225"/>
      <c r="VIL3" s="225"/>
      <c r="VIM3" s="225"/>
      <c r="VIN3" s="225"/>
      <c r="VIO3" s="225"/>
      <c r="VIP3" s="225"/>
      <c r="VIQ3" s="225"/>
      <c r="VIR3" s="225"/>
      <c r="VIS3" s="225"/>
      <c r="VIT3" s="225"/>
      <c r="VIU3" s="225"/>
      <c r="VIV3" s="225"/>
      <c r="VIW3" s="225"/>
      <c r="VIX3" s="225"/>
      <c r="VIY3" s="225"/>
      <c r="VIZ3" s="225"/>
      <c r="VJA3" s="225"/>
      <c r="VJB3" s="225"/>
      <c r="VJC3" s="225"/>
      <c r="VJD3" s="225"/>
      <c r="VJE3" s="225"/>
      <c r="VJF3" s="225"/>
      <c r="VJG3" s="225"/>
      <c r="VJH3" s="225"/>
      <c r="VJI3" s="225"/>
      <c r="VJJ3" s="225"/>
      <c r="VJK3" s="225"/>
      <c r="VJL3" s="225"/>
      <c r="VJM3" s="225"/>
      <c r="VJN3" s="225"/>
      <c r="VJO3" s="225"/>
      <c r="VJP3" s="225"/>
      <c r="VJQ3" s="225"/>
      <c r="VJR3" s="225"/>
      <c r="VJS3" s="225"/>
      <c r="VJT3" s="225"/>
      <c r="VJU3" s="225"/>
      <c r="VJV3" s="225"/>
      <c r="VJW3" s="225"/>
      <c r="VJX3" s="225"/>
      <c r="VJY3" s="225"/>
      <c r="VJZ3" s="225"/>
      <c r="VKA3" s="225"/>
      <c r="VKB3" s="225"/>
      <c r="VKC3" s="225"/>
      <c r="VKD3" s="225"/>
      <c r="VKE3" s="225"/>
      <c r="VKF3" s="225"/>
      <c r="VKG3" s="225"/>
      <c r="VKH3" s="225"/>
      <c r="VKI3" s="225"/>
      <c r="VKJ3" s="225"/>
      <c r="VKK3" s="225"/>
      <c r="VKL3" s="225"/>
      <c r="VKM3" s="225"/>
      <c r="VKN3" s="225"/>
      <c r="VKO3" s="225"/>
      <c r="VKP3" s="225"/>
      <c r="VKQ3" s="225"/>
      <c r="VKR3" s="225"/>
      <c r="VKS3" s="225"/>
      <c r="VKT3" s="225"/>
      <c r="VKU3" s="225"/>
      <c r="VKV3" s="225"/>
      <c r="VKW3" s="225"/>
      <c r="VKX3" s="225"/>
      <c r="VKY3" s="225"/>
      <c r="VKZ3" s="225"/>
      <c r="VLA3" s="225"/>
      <c r="VLB3" s="225"/>
      <c r="VLC3" s="225"/>
      <c r="VLD3" s="225"/>
      <c r="VLE3" s="225"/>
      <c r="VLF3" s="225"/>
      <c r="VLG3" s="225"/>
      <c r="VLH3" s="225"/>
      <c r="VLI3" s="225"/>
      <c r="VLJ3" s="225"/>
      <c r="VLK3" s="225"/>
      <c r="VLL3" s="225"/>
      <c r="VLM3" s="225"/>
      <c r="VLN3" s="225"/>
      <c r="VLO3" s="225"/>
      <c r="VLP3" s="225"/>
      <c r="VLQ3" s="225"/>
      <c r="VLR3" s="225"/>
      <c r="VLS3" s="225"/>
      <c r="VLT3" s="225"/>
      <c r="VLU3" s="225"/>
      <c r="VLV3" s="225"/>
      <c r="VLW3" s="225"/>
      <c r="VLX3" s="225"/>
      <c r="VLY3" s="225"/>
      <c r="VLZ3" s="225"/>
      <c r="VMA3" s="225"/>
      <c r="VMB3" s="225"/>
      <c r="VMC3" s="225"/>
      <c r="VMD3" s="225"/>
      <c r="VME3" s="225"/>
      <c r="VMF3" s="225"/>
      <c r="VMG3" s="225"/>
      <c r="VMH3" s="225"/>
      <c r="VMI3" s="225"/>
      <c r="VMJ3" s="225"/>
      <c r="VMK3" s="225"/>
      <c r="VML3" s="225"/>
      <c r="VMM3" s="225"/>
      <c r="VMN3" s="225"/>
      <c r="VMO3" s="225"/>
      <c r="VMP3" s="225"/>
      <c r="VMQ3" s="225"/>
      <c r="VMR3" s="225"/>
      <c r="VMS3" s="225"/>
      <c r="VMT3" s="225"/>
      <c r="VMU3" s="225"/>
      <c r="VMV3" s="225"/>
      <c r="VMW3" s="225"/>
      <c r="VMX3" s="225"/>
      <c r="VMY3" s="225"/>
      <c r="VMZ3" s="225"/>
      <c r="VNA3" s="225"/>
      <c r="VNB3" s="225"/>
      <c r="VNC3" s="225"/>
      <c r="VND3" s="225"/>
      <c r="VNE3" s="225"/>
      <c r="VNF3" s="225"/>
      <c r="VNG3" s="225"/>
      <c r="VNH3" s="225"/>
      <c r="VNI3" s="225"/>
      <c r="VNJ3" s="225"/>
      <c r="VNK3" s="225"/>
      <c r="VNL3" s="225"/>
      <c r="VNM3" s="225"/>
      <c r="VNN3" s="225"/>
      <c r="VNO3" s="225"/>
      <c r="VNP3" s="225"/>
      <c r="VNQ3" s="225"/>
      <c r="VNR3" s="225"/>
      <c r="VNS3" s="225"/>
      <c r="VNT3" s="225"/>
      <c r="VNU3" s="225"/>
      <c r="VNV3" s="225"/>
      <c r="VNW3" s="225"/>
      <c r="VNX3" s="225"/>
      <c r="VNY3" s="225"/>
      <c r="VNZ3" s="225"/>
      <c r="VOA3" s="225"/>
      <c r="VOB3" s="225"/>
      <c r="VOC3" s="225"/>
      <c r="VOD3" s="225"/>
      <c r="VOE3" s="225"/>
      <c r="VOF3" s="225"/>
      <c r="VOG3" s="225"/>
      <c r="VOH3" s="225"/>
      <c r="VOI3" s="225"/>
      <c r="VOJ3" s="225"/>
      <c r="VOK3" s="225"/>
      <c r="VOL3" s="225"/>
      <c r="VOM3" s="225"/>
      <c r="VON3" s="225"/>
      <c r="VOO3" s="225"/>
      <c r="VOP3" s="225"/>
      <c r="VOQ3" s="225"/>
      <c r="VOR3" s="225"/>
      <c r="VOS3" s="225"/>
      <c r="VOT3" s="225"/>
      <c r="VOU3" s="225"/>
      <c r="VOV3" s="225"/>
      <c r="VOW3" s="225"/>
      <c r="VOX3" s="225"/>
      <c r="VOY3" s="225"/>
      <c r="VOZ3" s="225"/>
      <c r="VPA3" s="225"/>
      <c r="VPB3" s="225"/>
      <c r="VPC3" s="225"/>
      <c r="VPD3" s="225"/>
      <c r="VPE3" s="225"/>
      <c r="VPF3" s="225"/>
      <c r="VPG3" s="225"/>
      <c r="VPH3" s="225"/>
      <c r="VPI3" s="225"/>
      <c r="VPJ3" s="225"/>
      <c r="VPK3" s="225"/>
      <c r="VPL3" s="225"/>
      <c r="VPM3" s="225"/>
      <c r="VPN3" s="225"/>
      <c r="VPO3" s="225"/>
      <c r="VPP3" s="225"/>
      <c r="VPQ3" s="225"/>
      <c r="VPR3" s="225"/>
      <c r="VPS3" s="225"/>
      <c r="VPT3" s="225"/>
      <c r="VPU3" s="225"/>
      <c r="VPV3" s="225"/>
      <c r="VPW3" s="225"/>
      <c r="VPX3" s="225"/>
      <c r="VPY3" s="225"/>
      <c r="VPZ3" s="225"/>
      <c r="VQA3" s="225"/>
      <c r="VQB3" s="225"/>
      <c r="VQC3" s="225"/>
      <c r="VQD3" s="225"/>
      <c r="VQE3" s="225"/>
      <c r="VQF3" s="225"/>
      <c r="VQG3" s="225"/>
      <c r="VQH3" s="225"/>
      <c r="VQI3" s="225"/>
      <c r="VQJ3" s="225"/>
      <c r="VQK3" s="225"/>
      <c r="VQL3" s="225"/>
      <c r="VQM3" s="225"/>
      <c r="VQN3" s="225"/>
      <c r="VQO3" s="225"/>
      <c r="VQP3" s="225"/>
      <c r="VQQ3" s="225"/>
      <c r="VQR3" s="225"/>
      <c r="VQS3" s="225"/>
      <c r="VQT3" s="225"/>
      <c r="VQU3" s="225"/>
      <c r="VQV3" s="225"/>
      <c r="VQW3" s="225"/>
      <c r="VQX3" s="225"/>
      <c r="VQY3" s="225"/>
      <c r="VQZ3" s="225"/>
      <c r="VRA3" s="225"/>
      <c r="VRB3" s="225"/>
      <c r="VRC3" s="225"/>
      <c r="VRD3" s="225"/>
      <c r="VRE3" s="225"/>
      <c r="VRF3" s="225"/>
      <c r="VRG3" s="225"/>
      <c r="VRH3" s="225"/>
      <c r="VRI3" s="225"/>
      <c r="VRJ3" s="225"/>
      <c r="VRK3" s="225"/>
      <c r="VRL3" s="225"/>
      <c r="VRM3" s="225"/>
      <c r="VRN3" s="225"/>
      <c r="VRO3" s="225"/>
      <c r="VRP3" s="225"/>
      <c r="VRQ3" s="225"/>
      <c r="VRR3" s="225"/>
      <c r="VRS3" s="225"/>
      <c r="VRT3" s="225"/>
      <c r="VRU3" s="225"/>
      <c r="VRV3" s="225"/>
      <c r="VRW3" s="225"/>
      <c r="VRX3" s="225"/>
      <c r="VRY3" s="225"/>
      <c r="VRZ3" s="225"/>
      <c r="VSA3" s="225"/>
      <c r="VSB3" s="225"/>
      <c r="VSC3" s="225"/>
      <c r="VSD3" s="225"/>
      <c r="VSE3" s="225"/>
      <c r="VSF3" s="225"/>
      <c r="VSG3" s="225"/>
      <c r="VSH3" s="225"/>
      <c r="VSI3" s="225"/>
      <c r="VSJ3" s="225"/>
      <c r="VSK3" s="225"/>
      <c r="VSL3" s="225"/>
      <c r="VSM3" s="225"/>
      <c r="VSN3" s="225"/>
      <c r="VSO3" s="225"/>
      <c r="VSP3" s="225"/>
      <c r="VSQ3" s="225"/>
      <c r="VSR3" s="225"/>
      <c r="VSS3" s="225"/>
      <c r="VST3" s="225"/>
      <c r="VSU3" s="225"/>
      <c r="VSV3" s="225"/>
      <c r="VSW3" s="225"/>
      <c r="VSX3" s="225"/>
      <c r="VSY3" s="225"/>
      <c r="VSZ3" s="225"/>
      <c r="VTA3" s="225"/>
      <c r="VTB3" s="225"/>
      <c r="VTC3" s="225"/>
      <c r="VTD3" s="225"/>
      <c r="VTE3" s="225"/>
      <c r="VTF3" s="225"/>
      <c r="VTG3" s="225"/>
      <c r="VTH3" s="225"/>
      <c r="VTI3" s="225"/>
      <c r="VTJ3" s="225"/>
      <c r="VTK3" s="225"/>
      <c r="VTL3" s="225"/>
      <c r="VTM3" s="225"/>
      <c r="VTN3" s="225"/>
      <c r="VTO3" s="225"/>
      <c r="VTP3" s="225"/>
      <c r="VTQ3" s="225"/>
      <c r="VTR3" s="225"/>
      <c r="VTS3" s="225"/>
      <c r="VTT3" s="225"/>
      <c r="VTU3" s="225"/>
      <c r="VTV3" s="225"/>
      <c r="VTW3" s="225"/>
      <c r="VTX3" s="225"/>
      <c r="VTY3" s="225"/>
      <c r="VTZ3" s="225"/>
      <c r="VUA3" s="225"/>
      <c r="VUB3" s="225"/>
      <c r="VUC3" s="225"/>
      <c r="VUD3" s="225"/>
      <c r="VUE3" s="225"/>
      <c r="VUF3" s="225"/>
      <c r="VUG3" s="225"/>
      <c r="VUH3" s="225"/>
      <c r="VUI3" s="225"/>
      <c r="VUJ3" s="225"/>
      <c r="VUK3" s="225"/>
      <c r="VUL3" s="225"/>
      <c r="VUM3" s="225"/>
      <c r="VUN3" s="225"/>
      <c r="VUO3" s="225"/>
      <c r="VUP3" s="225"/>
      <c r="VUQ3" s="225"/>
      <c r="VUR3" s="225"/>
      <c r="VUS3" s="225"/>
      <c r="VUT3" s="225"/>
      <c r="VUU3" s="225"/>
      <c r="VUV3" s="225"/>
      <c r="VUW3" s="225"/>
      <c r="VUX3" s="225"/>
      <c r="VUY3" s="225"/>
      <c r="VUZ3" s="225"/>
      <c r="VVA3" s="225"/>
      <c r="VVB3" s="225"/>
      <c r="VVC3" s="225"/>
      <c r="VVD3" s="225"/>
      <c r="VVE3" s="225"/>
      <c r="VVF3" s="225"/>
      <c r="VVG3" s="225"/>
      <c r="VVH3" s="225"/>
      <c r="VVI3" s="225"/>
      <c r="VVJ3" s="225"/>
      <c r="VVK3" s="225"/>
      <c r="VVL3" s="225"/>
      <c r="VVM3" s="225"/>
      <c r="VVN3" s="225"/>
      <c r="VVO3" s="225"/>
      <c r="VVP3" s="225"/>
      <c r="VVQ3" s="225"/>
      <c r="VVR3" s="225"/>
      <c r="VVS3" s="225"/>
      <c r="VVT3" s="225"/>
      <c r="VVU3" s="225"/>
      <c r="VVV3" s="225"/>
      <c r="VVW3" s="225"/>
      <c r="VVX3" s="225"/>
      <c r="VVY3" s="225"/>
      <c r="VVZ3" s="225"/>
      <c r="VWA3" s="225"/>
      <c r="VWB3" s="225"/>
      <c r="VWC3" s="225"/>
      <c r="VWD3" s="225"/>
      <c r="VWE3" s="225"/>
      <c r="VWF3" s="225"/>
      <c r="VWG3" s="225"/>
      <c r="VWH3" s="225"/>
      <c r="VWI3" s="225"/>
      <c r="VWJ3" s="225"/>
      <c r="VWK3" s="225"/>
      <c r="VWL3" s="225"/>
      <c r="VWM3" s="225"/>
      <c r="VWN3" s="225"/>
      <c r="VWO3" s="225"/>
      <c r="VWP3" s="225"/>
      <c r="VWQ3" s="225"/>
      <c r="VWR3" s="225"/>
      <c r="VWS3" s="225"/>
      <c r="VWT3" s="225"/>
      <c r="VWU3" s="225"/>
      <c r="VWV3" s="225"/>
      <c r="VWW3" s="225"/>
      <c r="VWX3" s="225"/>
      <c r="VWY3" s="225"/>
      <c r="VWZ3" s="225"/>
      <c r="VXA3" s="225"/>
      <c r="VXB3" s="225"/>
      <c r="VXC3" s="225"/>
      <c r="VXD3" s="225"/>
      <c r="VXE3" s="225"/>
      <c r="VXF3" s="225"/>
      <c r="VXG3" s="225"/>
      <c r="VXH3" s="225"/>
      <c r="VXI3" s="225"/>
      <c r="VXJ3" s="225"/>
      <c r="VXK3" s="225"/>
      <c r="VXL3" s="225"/>
      <c r="VXM3" s="225"/>
      <c r="VXN3" s="225"/>
      <c r="VXO3" s="225"/>
      <c r="VXP3" s="225"/>
      <c r="VXQ3" s="225"/>
      <c r="VXR3" s="225"/>
      <c r="VXS3" s="225"/>
      <c r="VXT3" s="225"/>
      <c r="VXU3" s="225"/>
      <c r="VXV3" s="225"/>
      <c r="VXW3" s="225"/>
      <c r="VXX3" s="225"/>
      <c r="VXY3" s="225"/>
      <c r="VXZ3" s="225"/>
      <c r="VYA3" s="225"/>
      <c r="VYB3" s="225"/>
      <c r="VYC3" s="225"/>
      <c r="VYD3" s="225"/>
      <c r="VYE3" s="225"/>
      <c r="VYF3" s="225"/>
      <c r="VYG3" s="225"/>
      <c r="VYH3" s="225"/>
      <c r="VYI3" s="225"/>
      <c r="VYJ3" s="225"/>
      <c r="VYK3" s="225"/>
      <c r="VYL3" s="225"/>
      <c r="VYM3" s="225"/>
      <c r="VYN3" s="225"/>
      <c r="VYO3" s="225"/>
      <c r="VYP3" s="225"/>
      <c r="VYQ3" s="225"/>
      <c r="VYR3" s="225"/>
      <c r="VYS3" s="225"/>
      <c r="VYT3" s="225"/>
      <c r="VYU3" s="225"/>
      <c r="VYV3" s="225"/>
      <c r="VYW3" s="225"/>
      <c r="VYX3" s="225"/>
      <c r="VYY3" s="225"/>
      <c r="VYZ3" s="225"/>
      <c r="VZA3" s="225"/>
      <c r="VZB3" s="225"/>
      <c r="VZC3" s="225"/>
      <c r="VZD3" s="225"/>
      <c r="VZE3" s="225"/>
      <c r="VZF3" s="225"/>
      <c r="VZG3" s="225"/>
      <c r="VZH3" s="225"/>
      <c r="VZI3" s="225"/>
      <c r="VZJ3" s="225"/>
      <c r="VZK3" s="225"/>
      <c r="VZL3" s="225"/>
      <c r="VZM3" s="225"/>
      <c r="VZN3" s="225"/>
      <c r="VZO3" s="225"/>
      <c r="VZP3" s="225"/>
      <c r="VZQ3" s="225"/>
      <c r="VZR3" s="225"/>
      <c r="VZS3" s="225"/>
      <c r="VZT3" s="225"/>
      <c r="VZU3" s="225"/>
      <c r="VZV3" s="225"/>
      <c r="VZW3" s="225"/>
      <c r="VZX3" s="225"/>
      <c r="VZY3" s="225"/>
      <c r="VZZ3" s="225"/>
      <c r="WAA3" s="225"/>
      <c r="WAB3" s="225"/>
      <c r="WAC3" s="225"/>
      <c r="WAD3" s="225"/>
      <c r="WAE3" s="225"/>
      <c r="WAF3" s="225"/>
      <c r="WAG3" s="225"/>
      <c r="WAH3" s="225"/>
      <c r="WAI3" s="225"/>
      <c r="WAJ3" s="225"/>
      <c r="WAK3" s="225"/>
      <c r="WAL3" s="225"/>
      <c r="WAM3" s="225"/>
      <c r="WAN3" s="225"/>
      <c r="WAO3" s="225"/>
      <c r="WAP3" s="225"/>
      <c r="WAQ3" s="225"/>
      <c r="WAR3" s="225"/>
      <c r="WAS3" s="225"/>
      <c r="WAT3" s="225"/>
      <c r="WAU3" s="225"/>
      <c r="WAV3" s="225"/>
      <c r="WAW3" s="225"/>
      <c r="WAX3" s="225"/>
      <c r="WAY3" s="225"/>
      <c r="WAZ3" s="225"/>
      <c r="WBA3" s="225"/>
      <c r="WBB3" s="225"/>
      <c r="WBC3" s="225"/>
      <c r="WBD3" s="225"/>
      <c r="WBE3" s="225"/>
      <c r="WBF3" s="225"/>
      <c r="WBG3" s="225"/>
      <c r="WBH3" s="225"/>
      <c r="WBI3" s="225"/>
      <c r="WBJ3" s="225"/>
      <c r="WBK3" s="225"/>
      <c r="WBL3" s="225"/>
      <c r="WBM3" s="225"/>
      <c r="WBN3" s="225"/>
      <c r="WBO3" s="225"/>
      <c r="WBP3" s="225"/>
      <c r="WBQ3" s="225"/>
      <c r="WBR3" s="225"/>
      <c r="WBS3" s="225"/>
      <c r="WBT3" s="225"/>
      <c r="WBU3" s="225"/>
      <c r="WBV3" s="225"/>
      <c r="WBW3" s="225"/>
      <c r="WBX3" s="225"/>
      <c r="WBY3" s="225"/>
      <c r="WBZ3" s="225"/>
      <c r="WCA3" s="225"/>
      <c r="WCB3" s="225"/>
      <c r="WCC3" s="225"/>
      <c r="WCD3" s="225"/>
      <c r="WCE3" s="225"/>
      <c r="WCF3" s="225"/>
      <c r="WCG3" s="225"/>
      <c r="WCH3" s="225"/>
      <c r="WCI3" s="225"/>
      <c r="WCJ3" s="225"/>
      <c r="WCK3" s="225"/>
      <c r="WCL3" s="225"/>
      <c r="WCM3" s="225"/>
      <c r="WCN3" s="225"/>
      <c r="WCO3" s="225"/>
      <c r="WCP3" s="225"/>
      <c r="WCQ3" s="225"/>
      <c r="WCR3" s="225"/>
      <c r="WCS3" s="225"/>
      <c r="WCT3" s="225"/>
      <c r="WCU3" s="225"/>
      <c r="WCV3" s="225"/>
      <c r="WCW3" s="225"/>
      <c r="WCX3" s="225"/>
      <c r="WCY3" s="225"/>
      <c r="WCZ3" s="225"/>
      <c r="WDA3" s="225"/>
      <c r="WDB3" s="225"/>
      <c r="WDC3" s="225"/>
      <c r="WDD3" s="225"/>
      <c r="WDE3" s="225"/>
      <c r="WDF3" s="225"/>
      <c r="WDG3" s="225"/>
      <c r="WDH3" s="225"/>
      <c r="WDI3" s="225"/>
      <c r="WDJ3" s="225"/>
      <c r="WDK3" s="225"/>
      <c r="WDL3" s="225"/>
      <c r="WDM3" s="225"/>
      <c r="WDN3" s="225"/>
      <c r="WDO3" s="225"/>
      <c r="WDP3" s="225"/>
      <c r="WDQ3" s="225"/>
      <c r="WDR3" s="225"/>
      <c r="WDS3" s="225"/>
      <c r="WDT3" s="225"/>
      <c r="WDU3" s="225"/>
      <c r="WDV3" s="225"/>
      <c r="WDW3" s="225"/>
      <c r="WDX3" s="225"/>
      <c r="WDY3" s="225"/>
      <c r="WDZ3" s="225"/>
      <c r="WEA3" s="225"/>
      <c r="WEB3" s="225"/>
      <c r="WEC3" s="225"/>
      <c r="WED3" s="225"/>
      <c r="WEE3" s="225"/>
      <c r="WEF3" s="225"/>
      <c r="WEG3" s="225"/>
      <c r="WEH3" s="225"/>
      <c r="WEI3" s="225"/>
      <c r="WEJ3" s="225"/>
      <c r="WEK3" s="225"/>
      <c r="WEL3" s="225"/>
      <c r="WEM3" s="225"/>
      <c r="WEN3" s="225"/>
      <c r="WEO3" s="225"/>
      <c r="WEP3" s="225"/>
      <c r="WEQ3" s="225"/>
      <c r="WER3" s="225"/>
      <c r="WES3" s="225"/>
      <c r="WET3" s="225"/>
      <c r="WEU3" s="225"/>
      <c r="WEV3" s="225"/>
      <c r="WEW3" s="225"/>
      <c r="WEX3" s="225"/>
      <c r="WEY3" s="225"/>
      <c r="WEZ3" s="225"/>
      <c r="WFA3" s="225"/>
      <c r="WFB3" s="225"/>
      <c r="WFC3" s="225"/>
      <c r="WFD3" s="225"/>
      <c r="WFE3" s="225"/>
      <c r="WFF3" s="225"/>
      <c r="WFG3" s="225"/>
      <c r="WFH3" s="225"/>
      <c r="WFI3" s="225"/>
      <c r="WFJ3" s="225"/>
      <c r="WFK3" s="225"/>
      <c r="WFL3" s="225"/>
      <c r="WFM3" s="225"/>
      <c r="WFN3" s="225"/>
      <c r="WFO3" s="225"/>
      <c r="WFP3" s="225"/>
      <c r="WFQ3" s="225"/>
      <c r="WFR3" s="225"/>
      <c r="WFS3" s="225"/>
      <c r="WFT3" s="225"/>
      <c r="WFU3" s="225"/>
      <c r="WFV3" s="225"/>
      <c r="WFW3" s="225"/>
      <c r="WFX3" s="225"/>
      <c r="WFY3" s="225"/>
      <c r="WFZ3" s="225"/>
      <c r="WGA3" s="225"/>
      <c r="WGB3" s="225"/>
      <c r="WGC3" s="225"/>
      <c r="WGD3" s="225"/>
      <c r="WGE3" s="225"/>
      <c r="WGF3" s="225"/>
      <c r="WGG3" s="225"/>
      <c r="WGH3" s="225"/>
      <c r="WGI3" s="225"/>
      <c r="WGJ3" s="225"/>
      <c r="WGK3" s="225"/>
      <c r="WGL3" s="225"/>
      <c r="WGM3" s="225"/>
      <c r="WGN3" s="225"/>
      <c r="WGO3" s="225"/>
      <c r="WGP3" s="225"/>
      <c r="WGQ3" s="225"/>
      <c r="WGR3" s="225"/>
      <c r="WGS3" s="225"/>
      <c r="WGT3" s="225"/>
      <c r="WGU3" s="225"/>
      <c r="WGV3" s="225"/>
      <c r="WGW3" s="225"/>
      <c r="WGX3" s="225"/>
      <c r="WGY3" s="225"/>
      <c r="WGZ3" s="225"/>
      <c r="WHA3" s="225"/>
      <c r="WHB3" s="225"/>
      <c r="WHC3" s="225"/>
      <c r="WHD3" s="225"/>
      <c r="WHE3" s="225"/>
      <c r="WHF3" s="225"/>
      <c r="WHG3" s="225"/>
      <c r="WHH3" s="225"/>
      <c r="WHI3" s="225"/>
      <c r="WHJ3" s="225"/>
      <c r="WHK3" s="225"/>
      <c r="WHL3" s="225"/>
      <c r="WHM3" s="225"/>
      <c r="WHN3" s="225"/>
      <c r="WHO3" s="225"/>
      <c r="WHP3" s="225"/>
      <c r="WHQ3" s="225"/>
      <c r="WHR3" s="225"/>
      <c r="WHS3" s="225"/>
      <c r="WHT3" s="225"/>
      <c r="WHU3" s="225"/>
      <c r="WHV3" s="225"/>
      <c r="WHW3" s="225"/>
      <c r="WHX3" s="225"/>
      <c r="WHY3" s="225"/>
      <c r="WHZ3" s="225"/>
      <c r="WIA3" s="225"/>
      <c r="WIB3" s="225"/>
      <c r="WIC3" s="225"/>
      <c r="WID3" s="225"/>
      <c r="WIE3" s="225"/>
      <c r="WIF3" s="225"/>
      <c r="WIG3" s="225"/>
      <c r="WIH3" s="225"/>
      <c r="WII3" s="225"/>
      <c r="WIJ3" s="225"/>
      <c r="WIK3" s="225"/>
      <c r="WIL3" s="225"/>
      <c r="WIM3" s="225"/>
      <c r="WIN3" s="225"/>
      <c r="WIO3" s="225"/>
      <c r="WIP3" s="225"/>
      <c r="WIQ3" s="225"/>
      <c r="WIR3" s="225"/>
      <c r="WIS3" s="225"/>
      <c r="WIT3" s="225"/>
      <c r="WIU3" s="225"/>
      <c r="WIV3" s="225"/>
      <c r="WIW3" s="225"/>
      <c r="WIX3" s="225"/>
      <c r="WIY3" s="225"/>
      <c r="WIZ3" s="225"/>
      <c r="WJA3" s="225"/>
      <c r="WJB3" s="225"/>
      <c r="WJC3" s="225"/>
      <c r="WJD3" s="225"/>
      <c r="WJE3" s="225"/>
      <c r="WJF3" s="225"/>
      <c r="WJG3" s="225"/>
      <c r="WJH3" s="225"/>
      <c r="WJI3" s="225"/>
      <c r="WJJ3" s="225"/>
      <c r="WJK3" s="225"/>
      <c r="WJL3" s="225"/>
      <c r="WJM3" s="225"/>
      <c r="WJN3" s="225"/>
      <c r="WJO3" s="225"/>
      <c r="WJP3" s="225"/>
      <c r="WJQ3" s="225"/>
      <c r="WJR3" s="225"/>
      <c r="WJS3" s="225"/>
      <c r="WJT3" s="225"/>
      <c r="WJU3" s="225"/>
      <c r="WJV3" s="225"/>
      <c r="WJW3" s="225"/>
      <c r="WJX3" s="225"/>
      <c r="WJY3" s="225"/>
      <c r="WJZ3" s="225"/>
      <c r="WKA3" s="225"/>
      <c r="WKB3" s="225"/>
      <c r="WKC3" s="225"/>
      <c r="WKD3" s="225"/>
      <c r="WKE3" s="225"/>
      <c r="WKF3" s="225"/>
      <c r="WKG3" s="225"/>
      <c r="WKH3" s="225"/>
      <c r="WKI3" s="225"/>
      <c r="WKJ3" s="225"/>
      <c r="WKK3" s="225"/>
      <c r="WKL3" s="225"/>
      <c r="WKM3" s="225"/>
      <c r="WKN3" s="225"/>
      <c r="WKO3" s="225"/>
      <c r="WKP3" s="225"/>
      <c r="WKQ3" s="225"/>
      <c r="WKR3" s="225"/>
      <c r="WKS3" s="225"/>
      <c r="WKT3" s="225"/>
      <c r="WKU3" s="225"/>
      <c r="WKV3" s="225"/>
      <c r="WKW3" s="225"/>
      <c r="WKX3" s="225"/>
      <c r="WKY3" s="225"/>
      <c r="WKZ3" s="225"/>
      <c r="WLA3" s="225"/>
      <c r="WLB3" s="225"/>
      <c r="WLC3" s="225"/>
      <c r="WLD3" s="225"/>
      <c r="WLE3" s="225"/>
      <c r="WLF3" s="225"/>
      <c r="WLG3" s="225"/>
      <c r="WLH3" s="225"/>
      <c r="WLI3" s="225"/>
      <c r="WLJ3" s="225"/>
      <c r="WLK3" s="225"/>
      <c r="WLL3" s="225"/>
      <c r="WLM3" s="225"/>
      <c r="WLN3" s="225"/>
      <c r="WLO3" s="225"/>
      <c r="WLP3" s="225"/>
      <c r="WLQ3" s="225"/>
      <c r="WLR3" s="225"/>
      <c r="WLS3" s="225"/>
      <c r="WLT3" s="225"/>
      <c r="WLU3" s="225"/>
      <c r="WLV3" s="225"/>
      <c r="WLW3" s="225"/>
      <c r="WLX3" s="225"/>
      <c r="WLY3" s="225"/>
      <c r="WLZ3" s="225"/>
      <c r="WMA3" s="225"/>
      <c r="WMB3" s="225"/>
      <c r="WMC3" s="225"/>
      <c r="WMD3" s="225"/>
      <c r="WME3" s="225"/>
      <c r="WMF3" s="225"/>
      <c r="WMG3" s="225"/>
      <c r="WMH3" s="225"/>
      <c r="WMI3" s="225"/>
      <c r="WMJ3" s="225"/>
      <c r="WMK3" s="225"/>
      <c r="WML3" s="225"/>
      <c r="WMM3" s="225"/>
      <c r="WMN3" s="225"/>
      <c r="WMO3" s="225"/>
      <c r="WMP3" s="225"/>
      <c r="WMQ3" s="225"/>
      <c r="WMR3" s="225"/>
      <c r="WMS3" s="225"/>
      <c r="WMT3" s="225"/>
      <c r="WMU3" s="225"/>
      <c r="WMV3" s="225"/>
      <c r="WMW3" s="225"/>
      <c r="WMX3" s="225"/>
      <c r="WMY3" s="225"/>
      <c r="WMZ3" s="225"/>
      <c r="WNA3" s="225"/>
      <c r="WNB3" s="225"/>
      <c r="WNC3" s="225"/>
      <c r="WND3" s="225"/>
      <c r="WNE3" s="225"/>
      <c r="WNF3" s="225"/>
      <c r="WNG3" s="225"/>
      <c r="WNH3" s="225"/>
      <c r="WNI3" s="225"/>
      <c r="WNJ3" s="225"/>
      <c r="WNK3" s="225"/>
      <c r="WNL3" s="225"/>
      <c r="WNM3" s="225"/>
      <c r="WNN3" s="225"/>
      <c r="WNO3" s="225"/>
      <c r="WNP3" s="225"/>
      <c r="WNQ3" s="225"/>
      <c r="WNR3" s="225"/>
      <c r="WNS3" s="225"/>
      <c r="WNT3" s="225"/>
      <c r="WNU3" s="225"/>
      <c r="WNV3" s="225"/>
      <c r="WNW3" s="225"/>
      <c r="WNX3" s="225"/>
      <c r="WNY3" s="225"/>
      <c r="WNZ3" s="225"/>
      <c r="WOA3" s="225"/>
      <c r="WOB3" s="225"/>
      <c r="WOC3" s="225"/>
      <c r="WOD3" s="225"/>
      <c r="WOE3" s="225"/>
      <c r="WOF3" s="225"/>
      <c r="WOG3" s="225"/>
      <c r="WOH3" s="225"/>
      <c r="WOI3" s="225"/>
      <c r="WOJ3" s="225"/>
      <c r="WOK3" s="225"/>
      <c r="WOL3" s="225"/>
      <c r="WOM3" s="225"/>
      <c r="WON3" s="225"/>
      <c r="WOO3" s="225"/>
      <c r="WOP3" s="225"/>
      <c r="WOQ3" s="225"/>
      <c r="WOR3" s="225"/>
      <c r="WOS3" s="225"/>
      <c r="WOT3" s="225"/>
      <c r="WOU3" s="225"/>
      <c r="WOV3" s="225"/>
      <c r="WOW3" s="225"/>
      <c r="WOX3" s="225"/>
      <c r="WOY3" s="225"/>
      <c r="WOZ3" s="225"/>
      <c r="WPA3" s="225"/>
      <c r="WPB3" s="225"/>
      <c r="WPC3" s="225"/>
      <c r="WPD3" s="225"/>
      <c r="WPE3" s="225"/>
      <c r="WPF3" s="225"/>
      <c r="WPG3" s="225"/>
      <c r="WPH3" s="225"/>
      <c r="WPI3" s="225"/>
      <c r="WPJ3" s="225"/>
      <c r="WPK3" s="225"/>
      <c r="WPL3" s="225"/>
      <c r="WPM3" s="225"/>
      <c r="WPN3" s="225"/>
      <c r="WPO3" s="225"/>
      <c r="WPP3" s="225"/>
      <c r="WPQ3" s="225"/>
      <c r="WPR3" s="225"/>
      <c r="WPS3" s="225"/>
      <c r="WPT3" s="225"/>
      <c r="WPU3" s="225"/>
      <c r="WPV3" s="225"/>
      <c r="WPW3" s="225"/>
      <c r="WPX3" s="225"/>
      <c r="WPY3" s="225"/>
      <c r="WPZ3" s="225"/>
      <c r="WQA3" s="225"/>
      <c r="WQB3" s="225"/>
      <c r="WQC3" s="225"/>
      <c r="WQD3" s="225"/>
      <c r="WQE3" s="225"/>
      <c r="WQF3" s="225"/>
      <c r="WQG3" s="225"/>
      <c r="WQH3" s="225"/>
      <c r="WQI3" s="225"/>
      <c r="WQJ3" s="225"/>
      <c r="WQK3" s="225"/>
      <c r="WQL3" s="225"/>
      <c r="WQM3" s="225"/>
      <c r="WQN3" s="225"/>
      <c r="WQO3" s="225"/>
      <c r="WQP3" s="225"/>
      <c r="WQQ3" s="225"/>
      <c r="WQR3" s="225"/>
      <c r="WQS3" s="225"/>
      <c r="WQT3" s="225"/>
      <c r="WQU3" s="225"/>
      <c r="WQV3" s="225"/>
      <c r="WQW3" s="225"/>
      <c r="WQX3" s="225"/>
      <c r="WQY3" s="225"/>
      <c r="WQZ3" s="225"/>
      <c r="WRA3" s="225"/>
      <c r="WRB3" s="225"/>
      <c r="WRC3" s="225"/>
      <c r="WRD3" s="225"/>
      <c r="WRE3" s="225"/>
      <c r="WRF3" s="225"/>
      <c r="WRG3" s="225"/>
      <c r="WRH3" s="225"/>
      <c r="WRI3" s="225"/>
      <c r="WRJ3" s="225"/>
      <c r="WRK3" s="225"/>
      <c r="WRL3" s="225"/>
      <c r="WRM3" s="225"/>
      <c r="WRN3" s="225"/>
      <c r="WRO3" s="225"/>
      <c r="WRP3" s="225"/>
      <c r="WRQ3" s="225"/>
      <c r="WRR3" s="225"/>
      <c r="WRS3" s="225"/>
      <c r="WRT3" s="225"/>
      <c r="WRU3" s="225"/>
      <c r="WRV3" s="225"/>
      <c r="WRW3" s="225"/>
      <c r="WRX3" s="225"/>
      <c r="WRY3" s="225"/>
      <c r="WRZ3" s="225"/>
      <c r="WSA3" s="225"/>
      <c r="WSB3" s="225"/>
      <c r="WSC3" s="225"/>
      <c r="WSD3" s="225"/>
      <c r="WSE3" s="225"/>
      <c r="WSF3" s="225"/>
      <c r="WSG3" s="225"/>
      <c r="WSH3" s="225"/>
      <c r="WSI3" s="225"/>
      <c r="WSJ3" s="225"/>
      <c r="WSK3" s="225"/>
      <c r="WSL3" s="225"/>
      <c r="WSM3" s="225"/>
      <c r="WSN3" s="225"/>
      <c r="WSO3" s="225"/>
      <c r="WSP3" s="225"/>
      <c r="WSQ3" s="225"/>
      <c r="WSR3" s="225"/>
      <c r="WSS3" s="225"/>
      <c r="WST3" s="225"/>
      <c r="WSU3" s="225"/>
      <c r="WSV3" s="225"/>
      <c r="WSW3" s="225"/>
      <c r="WSX3" s="225"/>
      <c r="WSY3" s="225"/>
      <c r="WSZ3" s="225"/>
      <c r="WTA3" s="225"/>
      <c r="WTB3" s="225"/>
      <c r="WTC3" s="225"/>
      <c r="WTD3" s="225"/>
      <c r="WTE3" s="225"/>
      <c r="WTF3" s="225"/>
      <c r="WTG3" s="225"/>
      <c r="WTH3" s="225"/>
      <c r="WTI3" s="225"/>
      <c r="WTJ3" s="225"/>
      <c r="WTK3" s="225"/>
      <c r="WTL3" s="225"/>
      <c r="WTM3" s="225"/>
      <c r="WTN3" s="225"/>
      <c r="WTO3" s="225"/>
      <c r="WTP3" s="225"/>
      <c r="WTQ3" s="225"/>
      <c r="WTR3" s="225"/>
      <c r="WTS3" s="225"/>
      <c r="WTT3" s="225"/>
      <c r="WTU3" s="225"/>
      <c r="WTV3" s="225"/>
      <c r="WTW3" s="225"/>
      <c r="WTX3" s="225"/>
      <c r="WTY3" s="225"/>
      <c r="WTZ3" s="225"/>
      <c r="WUA3" s="225"/>
      <c r="WUB3" s="225"/>
      <c r="WUC3" s="225"/>
      <c r="WUD3" s="225"/>
      <c r="WUE3" s="225"/>
      <c r="WUF3" s="225"/>
      <c r="WUG3" s="225"/>
      <c r="WUH3" s="225"/>
      <c r="WUI3" s="225"/>
      <c r="WUJ3" s="225"/>
      <c r="WUK3" s="225"/>
      <c r="WUL3" s="225"/>
      <c r="WUM3" s="225"/>
      <c r="WUN3" s="225"/>
      <c r="WUO3" s="225"/>
      <c r="WUP3" s="225"/>
      <c r="WUQ3" s="225"/>
      <c r="WUR3" s="225"/>
      <c r="WUS3" s="225"/>
      <c r="WUT3" s="225"/>
      <c r="WUU3" s="225"/>
      <c r="WUV3" s="225"/>
      <c r="WUW3" s="225"/>
      <c r="WUX3" s="225"/>
      <c r="WUY3" s="225"/>
      <c r="WUZ3" s="225"/>
      <c r="WVA3" s="225"/>
      <c r="WVB3" s="225"/>
      <c r="WVC3" s="225"/>
      <c r="WVD3" s="225"/>
      <c r="WVE3" s="225"/>
      <c r="WVF3" s="225"/>
      <c r="WVG3" s="225"/>
      <c r="WVH3" s="225"/>
      <c r="WVI3" s="225"/>
      <c r="WVJ3" s="225"/>
      <c r="WVK3" s="225"/>
      <c r="WVL3" s="225"/>
      <c r="WVM3" s="225"/>
      <c r="WVN3" s="225"/>
      <c r="WVO3" s="225"/>
      <c r="WVP3" s="225"/>
      <c r="WVQ3" s="225"/>
      <c r="WVR3" s="225"/>
      <c r="WVS3" s="225"/>
      <c r="WVT3" s="225"/>
      <c r="WVU3" s="225"/>
      <c r="WVV3" s="225"/>
      <c r="WVW3" s="225"/>
      <c r="WVX3" s="225"/>
      <c r="WVY3" s="225"/>
      <c r="WVZ3" s="225"/>
      <c r="WWA3" s="225"/>
      <c r="WWB3" s="225"/>
      <c r="WWC3" s="225"/>
      <c r="WWD3" s="225"/>
      <c r="WWE3" s="225"/>
      <c r="WWF3" s="225"/>
      <c r="WWG3" s="225"/>
      <c r="WWH3" s="225"/>
      <c r="WWI3" s="225"/>
      <c r="WWJ3" s="225"/>
      <c r="WWK3" s="225"/>
      <c r="WWL3" s="225"/>
      <c r="WWM3" s="225"/>
      <c r="WWN3" s="225"/>
      <c r="WWO3" s="225"/>
      <c r="WWP3" s="225"/>
      <c r="WWQ3" s="225"/>
      <c r="WWR3" s="225"/>
      <c r="WWS3" s="225"/>
      <c r="WWT3" s="225"/>
      <c r="WWU3" s="225"/>
      <c r="WWV3" s="225"/>
      <c r="WWW3" s="225"/>
      <c r="WWX3" s="225"/>
      <c r="WWY3" s="225"/>
      <c r="WWZ3" s="225"/>
      <c r="WXA3" s="225"/>
      <c r="WXB3" s="225"/>
      <c r="WXC3" s="225"/>
      <c r="WXD3" s="225"/>
      <c r="WXE3" s="225"/>
      <c r="WXF3" s="225"/>
      <c r="WXG3" s="225"/>
      <c r="WXH3" s="225"/>
      <c r="WXI3" s="225"/>
      <c r="WXJ3" s="225"/>
      <c r="WXK3" s="225"/>
      <c r="WXL3" s="225"/>
      <c r="WXM3" s="225"/>
      <c r="WXN3" s="225"/>
      <c r="WXO3" s="225"/>
      <c r="WXP3" s="225"/>
      <c r="WXQ3" s="225"/>
      <c r="WXR3" s="225"/>
      <c r="WXS3" s="225"/>
      <c r="WXT3" s="225"/>
      <c r="WXU3" s="225"/>
      <c r="WXV3" s="225"/>
      <c r="WXW3" s="225"/>
      <c r="WXX3" s="225"/>
      <c r="WXY3" s="225"/>
      <c r="WXZ3" s="225"/>
      <c r="WYA3" s="225"/>
      <c r="WYB3" s="225"/>
      <c r="WYC3" s="225"/>
      <c r="WYD3" s="225"/>
      <c r="WYE3" s="225"/>
      <c r="WYF3" s="225"/>
      <c r="WYG3" s="225"/>
      <c r="WYH3" s="225"/>
      <c r="WYI3" s="225"/>
      <c r="WYJ3" s="225"/>
      <c r="WYK3" s="225"/>
      <c r="WYL3" s="225"/>
      <c r="WYM3" s="225"/>
      <c r="WYN3" s="225"/>
      <c r="WYO3" s="225"/>
      <c r="WYP3" s="225"/>
      <c r="WYQ3" s="225"/>
      <c r="WYR3" s="225"/>
      <c r="WYS3" s="225"/>
      <c r="WYT3" s="225"/>
      <c r="WYU3" s="225"/>
      <c r="WYV3" s="225"/>
      <c r="WYW3" s="225"/>
      <c r="WYX3" s="225"/>
      <c r="WYY3" s="225"/>
      <c r="WYZ3" s="225"/>
      <c r="WZA3" s="225"/>
      <c r="WZB3" s="225"/>
      <c r="WZC3" s="225"/>
      <c r="WZD3" s="225"/>
      <c r="WZE3" s="225"/>
      <c r="WZF3" s="225"/>
      <c r="WZG3" s="225"/>
      <c r="WZH3" s="225"/>
      <c r="WZI3" s="225"/>
      <c r="WZJ3" s="225"/>
      <c r="WZK3" s="225"/>
      <c r="WZL3" s="225"/>
      <c r="WZM3" s="225"/>
      <c r="WZN3" s="225"/>
      <c r="WZO3" s="225"/>
      <c r="WZP3" s="225"/>
      <c r="WZQ3" s="225"/>
      <c r="WZR3" s="225"/>
      <c r="WZS3" s="225"/>
      <c r="WZT3" s="225"/>
      <c r="WZU3" s="225"/>
      <c r="WZV3" s="225"/>
      <c r="WZW3" s="225"/>
      <c r="WZX3" s="225"/>
      <c r="WZY3" s="225"/>
      <c r="WZZ3" s="225"/>
      <c r="XAA3" s="225"/>
      <c r="XAB3" s="225"/>
      <c r="XAC3" s="225"/>
      <c r="XAD3" s="225"/>
      <c r="XAE3" s="225"/>
      <c r="XAF3" s="225"/>
      <c r="XAG3" s="225"/>
      <c r="XAH3" s="225"/>
      <c r="XAI3" s="225"/>
      <c r="XAJ3" s="225"/>
      <c r="XAK3" s="225"/>
      <c r="XAL3" s="225"/>
      <c r="XAM3" s="225"/>
      <c r="XAN3" s="225"/>
      <c r="XAO3" s="225"/>
      <c r="XAP3" s="225"/>
      <c r="XAQ3" s="225"/>
      <c r="XAR3" s="225"/>
      <c r="XAS3" s="225"/>
      <c r="XAT3" s="225"/>
      <c r="XAU3" s="225"/>
      <c r="XAV3" s="225"/>
      <c r="XAW3" s="225"/>
      <c r="XAX3" s="225"/>
      <c r="XAY3" s="225"/>
      <c r="XAZ3" s="225"/>
      <c r="XBA3" s="225"/>
      <c r="XBB3" s="225"/>
      <c r="XBC3" s="225"/>
      <c r="XBD3" s="225"/>
      <c r="XBE3" s="225"/>
      <c r="XBF3" s="225"/>
      <c r="XBG3" s="225"/>
      <c r="XBH3" s="225"/>
      <c r="XBI3" s="225"/>
      <c r="XBJ3" s="225"/>
      <c r="XBK3" s="225"/>
      <c r="XBL3" s="225"/>
      <c r="XBM3" s="225"/>
      <c r="XBN3" s="225"/>
      <c r="XBO3" s="225"/>
      <c r="XBP3" s="225"/>
      <c r="XBQ3" s="225"/>
      <c r="XBR3" s="225"/>
      <c r="XBS3" s="225"/>
      <c r="XBT3" s="225"/>
      <c r="XBU3" s="225"/>
      <c r="XBV3" s="225"/>
      <c r="XBW3" s="225"/>
      <c r="XBX3" s="225"/>
      <c r="XBY3" s="225"/>
      <c r="XBZ3" s="225"/>
      <c r="XCA3" s="225"/>
      <c r="XCB3" s="225"/>
      <c r="XCC3" s="225"/>
      <c r="XCD3" s="225"/>
      <c r="XCE3" s="225"/>
      <c r="XCF3" s="225"/>
      <c r="XCG3" s="225"/>
      <c r="XCH3" s="225"/>
      <c r="XCI3" s="225"/>
      <c r="XCJ3" s="225"/>
      <c r="XCK3" s="225"/>
      <c r="XCL3" s="225"/>
      <c r="XCM3" s="225"/>
      <c r="XCN3" s="225"/>
      <c r="XCO3" s="225"/>
      <c r="XCP3" s="225"/>
      <c r="XCQ3" s="225"/>
      <c r="XCR3" s="225"/>
      <c r="XCS3" s="225"/>
      <c r="XCT3" s="225"/>
      <c r="XCU3" s="225"/>
      <c r="XCV3" s="225"/>
      <c r="XCW3" s="225"/>
      <c r="XCX3" s="225"/>
      <c r="XCY3" s="225"/>
      <c r="XCZ3" s="225"/>
      <c r="XDA3" s="225"/>
      <c r="XDB3" s="225"/>
      <c r="XDC3" s="225"/>
      <c r="XDD3" s="225"/>
      <c r="XDE3" s="225"/>
      <c r="XDF3" s="225"/>
      <c r="XDG3" s="225"/>
      <c r="XDH3" s="225"/>
      <c r="XDI3" s="225"/>
      <c r="XDJ3" s="225"/>
      <c r="XDK3" s="225"/>
      <c r="XDL3" s="225"/>
      <c r="XDM3" s="225"/>
      <c r="XDN3" s="225"/>
      <c r="XDO3" s="225"/>
      <c r="XDP3" s="225"/>
      <c r="XDQ3" s="225"/>
      <c r="XDR3" s="225"/>
      <c r="XDS3" s="225"/>
      <c r="XDT3" s="225"/>
      <c r="XDU3" s="225"/>
      <c r="XDV3" s="225"/>
      <c r="XDW3" s="225"/>
      <c r="XDX3" s="225"/>
      <c r="XDY3" s="225"/>
      <c r="XDZ3" s="225"/>
      <c r="XEA3" s="225"/>
      <c r="XEB3" s="225"/>
      <c r="XEC3" s="225"/>
      <c r="XED3" s="225"/>
      <c r="XEE3" s="225"/>
      <c r="XEF3" s="225"/>
      <c r="XEG3" s="225"/>
      <c r="XEH3" s="225"/>
      <c r="XEI3" s="225"/>
      <c r="XEJ3" s="225"/>
      <c r="XEK3" s="225"/>
      <c r="XEL3" s="225"/>
      <c r="XEM3" s="225"/>
      <c r="XEN3" s="225"/>
      <c r="XEO3" s="225"/>
      <c r="XEP3" s="225"/>
      <c r="XEQ3" s="225"/>
      <c r="XER3" s="225"/>
      <c r="XES3" s="225"/>
      <c r="XET3" s="225"/>
      <c r="XEU3" s="225"/>
      <c r="XEV3" s="225"/>
      <c r="XEW3" s="225"/>
      <c r="XEX3" s="225"/>
      <c r="XEY3" s="225"/>
      <c r="XEZ3" s="225"/>
      <c r="XFA3" s="225"/>
      <c r="XFB3" s="225"/>
      <c r="XFC3" s="225"/>
      <c r="XFD3" s="225"/>
    </row>
    <row r="4" spans="1:16384" s="223" customFormat="1" ht="15.75" thickBot="1" x14ac:dyDescent="0.3">
      <c r="M4" s="229"/>
      <c r="N4" s="229"/>
    </row>
    <row r="5" spans="1:16384" ht="15.75" thickBot="1" x14ac:dyDescent="0.3">
      <c r="A5" s="172"/>
      <c r="B5" s="768" t="s">
        <v>310</v>
      </c>
      <c r="C5" s="768"/>
      <c r="D5" s="769" t="s">
        <v>80</v>
      </c>
      <c r="E5" s="769"/>
      <c r="F5" s="768" t="s">
        <v>311</v>
      </c>
      <c r="G5" s="768"/>
      <c r="H5" s="768" t="s">
        <v>78</v>
      </c>
      <c r="I5" s="768"/>
      <c r="J5" s="768" t="s">
        <v>79</v>
      </c>
      <c r="K5" s="770"/>
      <c r="M5" s="229"/>
      <c r="N5" s="229"/>
    </row>
    <row r="6" spans="1:16384" ht="15.75" thickBot="1" x14ac:dyDescent="0.3">
      <c r="A6" s="173" t="s">
        <v>331</v>
      </c>
      <c r="B6" s="174" t="s">
        <v>8</v>
      </c>
      <c r="C6" s="175" t="s">
        <v>75</v>
      </c>
      <c r="D6" s="176" t="s">
        <v>8</v>
      </c>
      <c r="E6" s="176" t="s">
        <v>75</v>
      </c>
      <c r="F6" s="174" t="s">
        <v>8</v>
      </c>
      <c r="G6" s="174" t="s">
        <v>75</v>
      </c>
      <c r="H6" s="174" t="s">
        <v>8</v>
      </c>
      <c r="I6" s="174" t="s">
        <v>75</v>
      </c>
      <c r="J6" s="174" t="s">
        <v>8</v>
      </c>
      <c r="K6" s="226" t="s">
        <v>75</v>
      </c>
      <c r="M6" s="229"/>
      <c r="N6" s="229"/>
      <c r="O6" s="229"/>
    </row>
    <row r="7" spans="1:16384" x14ac:dyDescent="0.25">
      <c r="A7" s="129" t="s">
        <v>312</v>
      </c>
      <c r="B7" s="37">
        <v>6</v>
      </c>
      <c r="C7" s="410">
        <f>B7/$B$18</f>
        <v>1.8867924528301886E-2</v>
      </c>
      <c r="D7" s="78">
        <v>7</v>
      </c>
      <c r="E7" s="413">
        <f>D7/$D$18</f>
        <v>1.4644351464435146E-2</v>
      </c>
      <c r="F7" s="37">
        <v>1</v>
      </c>
      <c r="G7" s="416">
        <f>F7/$F$18</f>
        <v>1.3157894736842105E-2</v>
      </c>
      <c r="H7" s="37">
        <v>8</v>
      </c>
      <c r="I7" s="416">
        <f>H7/$H$18</f>
        <v>1.4787430683918669E-2</v>
      </c>
      <c r="J7" s="227">
        <v>20</v>
      </c>
      <c r="K7" s="415">
        <f>J7/$J$18</f>
        <v>2.9027576197387519E-2</v>
      </c>
      <c r="M7" s="229"/>
      <c r="N7" s="229"/>
      <c r="O7" s="229"/>
      <c r="P7" s="229"/>
      <c r="Q7" s="229"/>
      <c r="R7" s="229"/>
    </row>
    <row r="8" spans="1:16384" x14ac:dyDescent="0.25">
      <c r="A8" s="129" t="s">
        <v>313</v>
      </c>
      <c r="B8" s="37">
        <v>26</v>
      </c>
      <c r="C8" s="410">
        <f t="shared" ref="C8:C13" si="0">B8/$B$18</f>
        <v>8.1761006289308172E-2</v>
      </c>
      <c r="D8" s="78">
        <v>25</v>
      </c>
      <c r="E8" s="413">
        <f t="shared" ref="E8:E13" si="1">D8/$D$18</f>
        <v>5.2301255230125521E-2</v>
      </c>
      <c r="F8" s="37">
        <v>10</v>
      </c>
      <c r="G8" s="416">
        <f>F8/$F$18</f>
        <v>0.13157894736842105</v>
      </c>
      <c r="H8" s="37">
        <v>68</v>
      </c>
      <c r="I8" s="416">
        <f>H8/$H$18</f>
        <v>0.1256931608133087</v>
      </c>
      <c r="J8" s="227">
        <v>48</v>
      </c>
      <c r="K8" s="417">
        <f t="shared" ref="K8:K16" si="2">J8/$J$18</f>
        <v>6.966618287373004E-2</v>
      </c>
      <c r="M8" s="229"/>
      <c r="N8" s="229"/>
      <c r="O8" s="229"/>
      <c r="P8" s="229"/>
      <c r="Q8" s="229"/>
      <c r="R8" s="229"/>
    </row>
    <row r="9" spans="1:16384" x14ac:dyDescent="0.25">
      <c r="A9" s="129" t="s">
        <v>314</v>
      </c>
      <c r="B9" s="37">
        <v>14</v>
      </c>
      <c r="C9" s="410">
        <f t="shared" si="0"/>
        <v>4.40251572327044E-2</v>
      </c>
      <c r="D9" s="78">
        <v>11</v>
      </c>
      <c r="E9" s="413">
        <f t="shared" si="1"/>
        <v>2.3012552301255231E-2</v>
      </c>
      <c r="F9" s="37">
        <v>4</v>
      </c>
      <c r="G9" s="416">
        <f t="shared" ref="G9:G13" si="3">F9/$F$18</f>
        <v>5.2631578947368418E-2</v>
      </c>
      <c r="H9" s="37">
        <v>6</v>
      </c>
      <c r="I9" s="416">
        <f t="shared" ref="I9:I13" si="4">H9/$H$18</f>
        <v>1.1090573012939002E-2</v>
      </c>
      <c r="J9" s="227">
        <v>17</v>
      </c>
      <c r="K9" s="417">
        <f t="shared" si="2"/>
        <v>2.4673439767779391E-2</v>
      </c>
      <c r="M9" s="229"/>
      <c r="N9" s="229"/>
      <c r="O9" s="229"/>
      <c r="P9" s="229"/>
      <c r="Q9" s="229"/>
      <c r="R9" s="229"/>
    </row>
    <row r="10" spans="1:16384" x14ac:dyDescent="0.25">
      <c r="A10" s="129" t="s">
        <v>315</v>
      </c>
      <c r="B10" s="37">
        <v>7</v>
      </c>
      <c r="C10" s="410">
        <f t="shared" si="0"/>
        <v>2.20125786163522E-2</v>
      </c>
      <c r="D10" s="78">
        <v>4</v>
      </c>
      <c r="E10" s="413">
        <f t="shared" si="1"/>
        <v>8.368200836820083E-3</v>
      </c>
      <c r="F10" s="37">
        <v>2</v>
      </c>
      <c r="G10" s="416">
        <f t="shared" si="3"/>
        <v>2.6315789473684209E-2</v>
      </c>
      <c r="H10" s="37">
        <v>87</v>
      </c>
      <c r="I10" s="416">
        <f t="shared" si="4"/>
        <v>0.16081330868761554</v>
      </c>
      <c r="J10" s="227">
        <v>6</v>
      </c>
      <c r="K10" s="417">
        <f t="shared" si="2"/>
        <v>8.708272859216255E-3</v>
      </c>
      <c r="M10" s="229"/>
      <c r="N10" s="229"/>
      <c r="O10" s="229"/>
      <c r="P10" s="229"/>
      <c r="Q10" s="229"/>
      <c r="R10" s="229"/>
    </row>
    <row r="11" spans="1:16384" x14ac:dyDescent="0.25">
      <c r="A11" s="129" t="s">
        <v>316</v>
      </c>
      <c r="B11" s="37">
        <v>101</v>
      </c>
      <c r="C11" s="410">
        <f t="shared" si="0"/>
        <v>0.31761006289308175</v>
      </c>
      <c r="D11" s="78">
        <v>186</v>
      </c>
      <c r="E11" s="413">
        <f t="shared" si="1"/>
        <v>0.38912133891213391</v>
      </c>
      <c r="F11" s="37">
        <v>9</v>
      </c>
      <c r="G11" s="416">
        <f t="shared" si="3"/>
        <v>0.11842105263157894</v>
      </c>
      <c r="H11" s="37">
        <v>34</v>
      </c>
      <c r="I11" s="416">
        <f t="shared" si="4"/>
        <v>6.2846580406654348E-2</v>
      </c>
      <c r="J11" s="227">
        <v>287</v>
      </c>
      <c r="K11" s="417">
        <f t="shared" si="2"/>
        <v>0.41654571843251087</v>
      </c>
      <c r="M11" s="229"/>
      <c r="N11" s="229"/>
      <c r="O11" s="229"/>
      <c r="P11" s="229"/>
      <c r="Q11" s="229"/>
      <c r="R11" s="229"/>
    </row>
    <row r="12" spans="1:16384" x14ac:dyDescent="0.25">
      <c r="A12" s="129" t="s">
        <v>317</v>
      </c>
      <c r="B12" s="37">
        <v>70</v>
      </c>
      <c r="C12" s="410">
        <f t="shared" si="0"/>
        <v>0.22012578616352202</v>
      </c>
      <c r="D12" s="78">
        <v>94</v>
      </c>
      <c r="E12" s="413">
        <f t="shared" si="1"/>
        <v>0.19665271966527198</v>
      </c>
      <c r="F12" s="37">
        <v>24</v>
      </c>
      <c r="G12" s="416">
        <f t="shared" si="3"/>
        <v>0.31578947368421051</v>
      </c>
      <c r="H12" s="37">
        <v>103</v>
      </c>
      <c r="I12" s="416">
        <f t="shared" si="4"/>
        <v>0.19038817005545286</v>
      </c>
      <c r="J12" s="227">
        <v>143</v>
      </c>
      <c r="K12" s="417">
        <f t="shared" si="2"/>
        <v>0.20754716981132076</v>
      </c>
      <c r="M12" s="229"/>
      <c r="N12" s="486"/>
      <c r="O12" s="229"/>
      <c r="P12" s="229"/>
      <c r="Q12" s="229"/>
      <c r="R12" s="229"/>
    </row>
    <row r="13" spans="1:16384" ht="15.75" thickBot="1" x14ac:dyDescent="0.3">
      <c r="A13" s="103" t="s">
        <v>103</v>
      </c>
      <c r="B13" s="484">
        <v>94</v>
      </c>
      <c r="C13" s="411">
        <f t="shared" si="0"/>
        <v>0.29559748427672955</v>
      </c>
      <c r="D13" s="75">
        <v>151</v>
      </c>
      <c r="E13" s="414">
        <f t="shared" si="1"/>
        <v>0.31589958158995818</v>
      </c>
      <c r="F13" s="484">
        <v>26</v>
      </c>
      <c r="G13" s="419">
        <f t="shared" si="3"/>
        <v>0.34210526315789475</v>
      </c>
      <c r="H13" s="484">
        <v>226</v>
      </c>
      <c r="I13" s="419">
        <f t="shared" si="4"/>
        <v>0.41774491682070242</v>
      </c>
      <c r="J13" s="127">
        <v>161</v>
      </c>
      <c r="K13" s="418">
        <f t="shared" si="2"/>
        <v>0.23367198838896952</v>
      </c>
      <c r="M13" s="229"/>
      <c r="N13" s="229"/>
      <c r="O13" s="229"/>
      <c r="P13" s="229"/>
      <c r="Q13" s="229"/>
      <c r="R13" s="229"/>
    </row>
    <row r="14" spans="1:16384" x14ac:dyDescent="0.25">
      <c r="A14" s="129" t="s">
        <v>318</v>
      </c>
      <c r="B14" s="130" t="s">
        <v>104</v>
      </c>
      <c r="C14" s="131" t="s">
        <v>104</v>
      </c>
      <c r="D14" s="78" t="s">
        <v>104</v>
      </c>
      <c r="E14" s="95" t="s">
        <v>104</v>
      </c>
      <c r="F14" s="130" t="s">
        <v>104</v>
      </c>
      <c r="G14" s="131" t="s">
        <v>104</v>
      </c>
      <c r="H14" s="130" t="s">
        <v>104</v>
      </c>
      <c r="I14" s="131" t="s">
        <v>104</v>
      </c>
      <c r="J14" s="227">
        <v>1</v>
      </c>
      <c r="K14" s="417">
        <f t="shared" si="2"/>
        <v>1.4513788098693759E-3</v>
      </c>
      <c r="M14" s="229"/>
      <c r="N14" s="229"/>
      <c r="O14" s="229"/>
      <c r="P14" s="455"/>
      <c r="Q14" s="229"/>
      <c r="R14" s="229"/>
    </row>
    <row r="15" spans="1:16384" x14ac:dyDescent="0.25">
      <c r="A15" s="129" t="s">
        <v>319</v>
      </c>
      <c r="B15" s="130" t="s">
        <v>104</v>
      </c>
      <c r="C15" s="131" t="s">
        <v>104</v>
      </c>
      <c r="D15" s="78" t="s">
        <v>104</v>
      </c>
      <c r="E15" s="95" t="s">
        <v>104</v>
      </c>
      <c r="F15" s="130" t="s">
        <v>104</v>
      </c>
      <c r="G15" s="131" t="s">
        <v>104</v>
      </c>
      <c r="H15" s="130" t="s">
        <v>104</v>
      </c>
      <c r="I15" s="131" t="s">
        <v>104</v>
      </c>
      <c r="J15" s="227">
        <v>3</v>
      </c>
      <c r="K15" s="417">
        <f t="shared" si="2"/>
        <v>4.3541364296081275E-3</v>
      </c>
      <c r="M15" s="229"/>
      <c r="N15" s="229"/>
      <c r="O15" s="229"/>
      <c r="P15" s="229"/>
      <c r="Q15" s="229"/>
      <c r="R15" s="229"/>
    </row>
    <row r="16" spans="1:16384" x14ac:dyDescent="0.25">
      <c r="A16" s="129" t="s">
        <v>320</v>
      </c>
      <c r="B16" s="130" t="s">
        <v>104</v>
      </c>
      <c r="C16" s="131" t="s">
        <v>104</v>
      </c>
      <c r="D16" s="78" t="s">
        <v>104</v>
      </c>
      <c r="E16" s="95" t="s">
        <v>104</v>
      </c>
      <c r="F16" s="130" t="s">
        <v>104</v>
      </c>
      <c r="G16" s="131" t="s">
        <v>104</v>
      </c>
      <c r="H16" s="130" t="s">
        <v>104</v>
      </c>
      <c r="I16" s="131" t="s">
        <v>104</v>
      </c>
      <c r="J16" s="227">
        <v>3</v>
      </c>
      <c r="K16" s="417">
        <f t="shared" si="2"/>
        <v>4.3541364296081275E-3</v>
      </c>
      <c r="M16" s="486"/>
      <c r="N16" s="486"/>
      <c r="O16" s="229"/>
      <c r="P16" s="229"/>
      <c r="Q16" s="229"/>
      <c r="R16" s="229"/>
    </row>
    <row r="17" spans="1:16384" ht="15.75" thickBot="1" x14ac:dyDescent="0.3">
      <c r="A17" s="103" t="s">
        <v>321</v>
      </c>
      <c r="B17" s="127" t="s">
        <v>104</v>
      </c>
      <c r="C17" s="128" t="s">
        <v>104</v>
      </c>
      <c r="D17" s="75" t="s">
        <v>104</v>
      </c>
      <c r="E17" s="93" t="s">
        <v>104</v>
      </c>
      <c r="F17" s="127" t="s">
        <v>104</v>
      </c>
      <c r="G17" s="128" t="s">
        <v>104</v>
      </c>
      <c r="H17" s="484">
        <v>9</v>
      </c>
      <c r="I17" s="485">
        <f>H17/$H$18</f>
        <v>1.6635859519408502E-2</v>
      </c>
      <c r="J17" s="127" t="s">
        <v>104</v>
      </c>
      <c r="K17" s="228" t="s">
        <v>104</v>
      </c>
      <c r="M17" s="229"/>
      <c r="N17" s="229"/>
      <c r="O17" s="229"/>
      <c r="P17" s="229"/>
      <c r="Q17" s="229"/>
      <c r="R17" s="229"/>
    </row>
    <row r="18" spans="1:16384" ht="15.75" thickBot="1" x14ac:dyDescent="0.3">
      <c r="A18" s="103" t="s">
        <v>94</v>
      </c>
      <c r="B18" s="132">
        <f>SUM(B7:B13)</f>
        <v>318</v>
      </c>
      <c r="C18" s="412">
        <f>SUM(C7:C13)</f>
        <v>1</v>
      </c>
      <c r="D18" s="132">
        <f t="shared" ref="D18:F18" si="5">SUM(D7:D13)</f>
        <v>478</v>
      </c>
      <c r="E18" s="412">
        <f>SUM(E7:E13)</f>
        <v>1</v>
      </c>
      <c r="F18" s="132">
        <f t="shared" si="5"/>
        <v>76</v>
      </c>
      <c r="G18" s="412">
        <f>SUM(G7:G13)</f>
        <v>1</v>
      </c>
      <c r="H18" s="132">
        <f>SUM(H7:H17)</f>
        <v>541</v>
      </c>
      <c r="I18" s="412">
        <f>SUM(I7:I17)</f>
        <v>1</v>
      </c>
      <c r="J18" s="132">
        <f>SUM(J7:J16)</f>
        <v>689</v>
      </c>
      <c r="K18" s="420">
        <f>SUM(K7:K16)</f>
        <v>1</v>
      </c>
      <c r="M18" s="229"/>
      <c r="N18" s="229"/>
      <c r="O18" s="229"/>
      <c r="P18" s="229"/>
      <c r="Q18" s="229"/>
      <c r="R18" s="229"/>
    </row>
    <row r="19" spans="1:16384" s="223" customFormat="1" x14ac:dyDescent="0.25">
      <c r="A19" s="562" t="s">
        <v>544</v>
      </c>
      <c r="B19" s="563"/>
      <c r="C19" s="564"/>
      <c r="D19" s="563"/>
      <c r="E19" s="564"/>
      <c r="F19" s="563"/>
      <c r="G19" s="564"/>
      <c r="H19" s="563"/>
      <c r="I19" s="564"/>
      <c r="J19" s="563"/>
      <c r="K19" s="564"/>
      <c r="M19" s="229"/>
      <c r="N19" s="229"/>
      <c r="O19" s="229"/>
      <c r="P19" s="229"/>
      <c r="Q19" s="229"/>
      <c r="R19" s="229"/>
    </row>
    <row r="20" spans="1:16384" s="223" customFormat="1" ht="15.75" x14ac:dyDescent="0.25">
      <c r="A20" s="225"/>
      <c r="M20" s="229"/>
      <c r="N20" s="229"/>
      <c r="O20" s="229"/>
      <c r="P20" s="229"/>
      <c r="Q20" s="229"/>
      <c r="R20" s="229"/>
    </row>
    <row r="21" spans="1:16384" s="223" customFormat="1" ht="15.75" x14ac:dyDescent="0.25">
      <c r="A21" s="224" t="s">
        <v>506</v>
      </c>
      <c r="B21" s="225"/>
      <c r="C21" s="225"/>
      <c r="D21" s="225"/>
      <c r="E21" s="225"/>
      <c r="F21" s="225"/>
      <c r="G21" s="225"/>
      <c r="H21" s="225"/>
      <c r="I21" s="225"/>
      <c r="J21" s="225"/>
      <c r="K21" s="225"/>
      <c r="L21" s="225"/>
      <c r="M21" s="229"/>
      <c r="N21" s="229"/>
      <c r="O21" s="229"/>
      <c r="P21" s="229"/>
      <c r="Q21" s="229"/>
      <c r="R21" s="483"/>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c r="BG21" s="225"/>
      <c r="BH21" s="225"/>
      <c r="BI21" s="225"/>
      <c r="BJ21" s="225"/>
      <c r="BK21" s="225"/>
      <c r="BL21" s="225"/>
      <c r="BM21" s="225"/>
      <c r="BN21" s="225"/>
      <c r="BO21" s="225"/>
      <c r="BP21" s="225"/>
      <c r="BQ21" s="225"/>
      <c r="BR21" s="225"/>
      <c r="BS21" s="225"/>
      <c r="BT21" s="225"/>
      <c r="BU21" s="225"/>
      <c r="BV21" s="225"/>
      <c r="BW21" s="225"/>
      <c r="BX21" s="225"/>
      <c r="BY21" s="225"/>
      <c r="BZ21" s="225"/>
      <c r="CA21" s="225"/>
      <c r="CB21" s="225"/>
      <c r="CC21" s="225"/>
      <c r="CD21" s="225"/>
      <c r="CE21" s="225"/>
      <c r="CF21" s="225"/>
      <c r="CG21" s="225"/>
      <c r="CH21" s="225"/>
      <c r="CI21" s="225"/>
      <c r="CJ21" s="225"/>
      <c r="CK21" s="225"/>
      <c r="CL21" s="225"/>
      <c r="CM21" s="225"/>
      <c r="CN21" s="225"/>
      <c r="CO21" s="225"/>
      <c r="CP21" s="225"/>
      <c r="CQ21" s="225"/>
      <c r="CR21" s="225"/>
      <c r="CS21" s="225"/>
      <c r="CT21" s="225"/>
      <c r="CU21" s="225"/>
      <c r="CV21" s="225"/>
      <c r="CW21" s="225"/>
      <c r="CX21" s="225"/>
      <c r="CY21" s="225"/>
      <c r="CZ21" s="225"/>
      <c r="DA21" s="225"/>
      <c r="DB21" s="225"/>
      <c r="DC21" s="225"/>
      <c r="DD21" s="225"/>
      <c r="DE21" s="225"/>
      <c r="DF21" s="225"/>
      <c r="DG21" s="225"/>
      <c r="DH21" s="225"/>
      <c r="DI21" s="225"/>
      <c r="DJ21" s="225"/>
      <c r="DK21" s="225"/>
      <c r="DL21" s="225"/>
      <c r="DM21" s="225"/>
      <c r="DN21" s="225"/>
      <c r="DO21" s="225"/>
      <c r="DP21" s="225"/>
      <c r="DQ21" s="225"/>
      <c r="DR21" s="225"/>
      <c r="DS21" s="225"/>
      <c r="DT21" s="225"/>
      <c r="DU21" s="225"/>
      <c r="DV21" s="225"/>
      <c r="DW21" s="225"/>
      <c r="DX21" s="225"/>
      <c r="DY21" s="225"/>
      <c r="DZ21" s="225"/>
      <c r="EA21" s="225"/>
      <c r="EB21" s="225"/>
      <c r="EC21" s="225"/>
      <c r="ED21" s="225"/>
      <c r="EE21" s="225"/>
      <c r="EF21" s="225"/>
      <c r="EG21" s="225"/>
      <c r="EH21" s="225"/>
      <c r="EI21" s="225"/>
      <c r="EJ21" s="225"/>
      <c r="EK21" s="225"/>
      <c r="EL21" s="225"/>
      <c r="EM21" s="225"/>
      <c r="EN21" s="225"/>
      <c r="EO21" s="225"/>
      <c r="EP21" s="225"/>
      <c r="EQ21" s="225"/>
      <c r="ER21" s="225"/>
      <c r="ES21" s="225"/>
      <c r="ET21" s="225"/>
      <c r="EU21" s="225"/>
      <c r="EV21" s="225"/>
      <c r="EW21" s="225"/>
      <c r="EX21" s="225"/>
      <c r="EY21" s="225"/>
      <c r="EZ21" s="225"/>
      <c r="FA21" s="225"/>
      <c r="FB21" s="225"/>
      <c r="FC21" s="225"/>
      <c r="FD21" s="225"/>
      <c r="FE21" s="225"/>
      <c r="FF21" s="225"/>
      <c r="FG21" s="225"/>
      <c r="FH21" s="225"/>
      <c r="FI21" s="225"/>
      <c r="FJ21" s="225"/>
      <c r="FK21" s="225"/>
      <c r="FL21" s="225"/>
      <c r="FM21" s="225"/>
      <c r="FN21" s="225"/>
      <c r="FO21" s="225"/>
      <c r="FP21" s="225"/>
      <c r="FQ21" s="225"/>
      <c r="FR21" s="225"/>
      <c r="FS21" s="225"/>
      <c r="FT21" s="225"/>
      <c r="FU21" s="225"/>
      <c r="FV21" s="225"/>
      <c r="FW21" s="225"/>
      <c r="FX21" s="225"/>
      <c r="FY21" s="225"/>
      <c r="FZ21" s="225"/>
      <c r="GA21" s="225"/>
      <c r="GB21" s="225"/>
      <c r="GC21" s="225"/>
      <c r="GD21" s="225"/>
      <c r="GE21" s="225"/>
      <c r="GF21" s="225"/>
      <c r="GG21" s="225"/>
      <c r="GH21" s="225"/>
      <c r="GI21" s="225"/>
      <c r="GJ21" s="225"/>
      <c r="GK21" s="225"/>
      <c r="GL21" s="225"/>
      <c r="GM21" s="225"/>
      <c r="GN21" s="225"/>
      <c r="GO21" s="225"/>
      <c r="GP21" s="225"/>
      <c r="GQ21" s="225"/>
      <c r="GR21" s="225"/>
      <c r="GS21" s="225"/>
      <c r="GT21" s="225"/>
      <c r="GU21" s="225"/>
      <c r="GV21" s="225"/>
      <c r="GW21" s="225"/>
      <c r="GX21" s="225"/>
      <c r="GY21" s="225"/>
      <c r="GZ21" s="225"/>
      <c r="HA21" s="225"/>
      <c r="HB21" s="225"/>
      <c r="HC21" s="225"/>
      <c r="HD21" s="225"/>
      <c r="HE21" s="225"/>
      <c r="HF21" s="225"/>
      <c r="HG21" s="225"/>
      <c r="HH21" s="225"/>
      <c r="HI21" s="225"/>
      <c r="HJ21" s="225"/>
      <c r="HK21" s="225"/>
      <c r="HL21" s="225"/>
      <c r="HM21" s="225"/>
      <c r="HN21" s="225"/>
      <c r="HO21" s="225"/>
      <c r="HP21" s="225"/>
      <c r="HQ21" s="225"/>
      <c r="HR21" s="225"/>
      <c r="HS21" s="225"/>
      <c r="HT21" s="225"/>
      <c r="HU21" s="225"/>
      <c r="HV21" s="225"/>
      <c r="HW21" s="225"/>
      <c r="HX21" s="225"/>
      <c r="HY21" s="225"/>
      <c r="HZ21" s="225"/>
      <c r="IA21" s="225"/>
      <c r="IB21" s="225"/>
      <c r="IC21" s="225"/>
      <c r="ID21" s="225"/>
      <c r="IE21" s="225"/>
      <c r="IF21" s="225"/>
      <c r="IG21" s="225"/>
      <c r="IH21" s="225"/>
      <c r="II21" s="225"/>
      <c r="IJ21" s="225"/>
      <c r="IK21" s="225"/>
      <c r="IL21" s="225"/>
      <c r="IM21" s="225"/>
      <c r="IN21" s="225"/>
      <c r="IO21" s="225"/>
      <c r="IP21" s="225"/>
      <c r="IQ21" s="225"/>
      <c r="IR21" s="225"/>
      <c r="IS21" s="225"/>
      <c r="IT21" s="225"/>
      <c r="IU21" s="225"/>
      <c r="IV21" s="225"/>
      <c r="IW21" s="225"/>
      <c r="IX21" s="225"/>
      <c r="IY21" s="225"/>
      <c r="IZ21" s="225"/>
      <c r="JA21" s="225"/>
      <c r="JB21" s="225"/>
      <c r="JC21" s="225"/>
      <c r="JD21" s="225"/>
      <c r="JE21" s="225"/>
      <c r="JF21" s="225"/>
      <c r="JG21" s="225"/>
      <c r="JH21" s="225"/>
      <c r="JI21" s="225"/>
      <c r="JJ21" s="225"/>
      <c r="JK21" s="225"/>
      <c r="JL21" s="225"/>
      <c r="JM21" s="225"/>
      <c r="JN21" s="225"/>
      <c r="JO21" s="225"/>
      <c r="JP21" s="225"/>
      <c r="JQ21" s="225"/>
      <c r="JR21" s="225"/>
      <c r="JS21" s="225"/>
      <c r="JT21" s="225"/>
      <c r="JU21" s="225"/>
      <c r="JV21" s="225"/>
      <c r="JW21" s="225"/>
      <c r="JX21" s="225"/>
      <c r="JY21" s="225"/>
      <c r="JZ21" s="225"/>
      <c r="KA21" s="225"/>
      <c r="KB21" s="225"/>
      <c r="KC21" s="225"/>
      <c r="KD21" s="225"/>
      <c r="KE21" s="225"/>
      <c r="KF21" s="225"/>
      <c r="KG21" s="225"/>
      <c r="KH21" s="225"/>
      <c r="KI21" s="225"/>
      <c r="KJ21" s="225"/>
      <c r="KK21" s="225"/>
      <c r="KL21" s="225"/>
      <c r="KM21" s="225"/>
      <c r="KN21" s="225"/>
      <c r="KO21" s="225"/>
      <c r="KP21" s="225"/>
      <c r="KQ21" s="225"/>
      <c r="KR21" s="225"/>
      <c r="KS21" s="225"/>
      <c r="KT21" s="225"/>
      <c r="KU21" s="225"/>
      <c r="KV21" s="225"/>
      <c r="KW21" s="225"/>
      <c r="KX21" s="225"/>
      <c r="KY21" s="225"/>
      <c r="KZ21" s="225"/>
      <c r="LA21" s="225"/>
      <c r="LB21" s="225"/>
      <c r="LC21" s="225"/>
      <c r="LD21" s="225"/>
      <c r="LE21" s="225"/>
      <c r="LF21" s="225"/>
      <c r="LG21" s="225"/>
      <c r="LH21" s="225"/>
      <c r="LI21" s="225"/>
      <c r="LJ21" s="225"/>
      <c r="LK21" s="225"/>
      <c r="LL21" s="225"/>
      <c r="LM21" s="225"/>
      <c r="LN21" s="225"/>
      <c r="LO21" s="225"/>
      <c r="LP21" s="225"/>
      <c r="LQ21" s="225"/>
      <c r="LR21" s="225"/>
      <c r="LS21" s="225"/>
      <c r="LT21" s="225"/>
      <c r="LU21" s="225"/>
      <c r="LV21" s="225"/>
      <c r="LW21" s="225"/>
      <c r="LX21" s="225"/>
      <c r="LY21" s="225"/>
      <c r="LZ21" s="225"/>
      <c r="MA21" s="225"/>
      <c r="MB21" s="225"/>
      <c r="MC21" s="225"/>
      <c r="MD21" s="225"/>
      <c r="ME21" s="225"/>
      <c r="MF21" s="225"/>
      <c r="MG21" s="225"/>
      <c r="MH21" s="225"/>
      <c r="MI21" s="225"/>
      <c r="MJ21" s="225"/>
      <c r="MK21" s="225"/>
      <c r="ML21" s="225"/>
      <c r="MM21" s="225"/>
      <c r="MN21" s="225"/>
      <c r="MO21" s="225"/>
      <c r="MP21" s="225"/>
      <c r="MQ21" s="225"/>
      <c r="MR21" s="225"/>
      <c r="MS21" s="225"/>
      <c r="MT21" s="225"/>
      <c r="MU21" s="225"/>
      <c r="MV21" s="225"/>
      <c r="MW21" s="225"/>
      <c r="MX21" s="225"/>
      <c r="MY21" s="225"/>
      <c r="MZ21" s="225"/>
      <c r="NA21" s="225"/>
      <c r="NB21" s="225"/>
      <c r="NC21" s="225"/>
      <c r="ND21" s="225"/>
      <c r="NE21" s="225"/>
      <c r="NF21" s="225"/>
      <c r="NG21" s="225"/>
      <c r="NH21" s="225"/>
      <c r="NI21" s="225"/>
      <c r="NJ21" s="225"/>
      <c r="NK21" s="225"/>
      <c r="NL21" s="225"/>
      <c r="NM21" s="225"/>
      <c r="NN21" s="225"/>
      <c r="NO21" s="225"/>
      <c r="NP21" s="225"/>
      <c r="NQ21" s="225"/>
      <c r="NR21" s="225"/>
      <c r="NS21" s="225"/>
      <c r="NT21" s="225"/>
      <c r="NU21" s="225"/>
      <c r="NV21" s="225"/>
      <c r="NW21" s="225"/>
      <c r="NX21" s="225"/>
      <c r="NY21" s="225"/>
      <c r="NZ21" s="225"/>
      <c r="OA21" s="225"/>
      <c r="OB21" s="225"/>
      <c r="OC21" s="225"/>
      <c r="OD21" s="225"/>
      <c r="OE21" s="225"/>
      <c r="OF21" s="225"/>
      <c r="OG21" s="225"/>
      <c r="OH21" s="225"/>
      <c r="OI21" s="225"/>
      <c r="OJ21" s="225"/>
      <c r="OK21" s="225"/>
      <c r="OL21" s="225"/>
      <c r="OM21" s="225"/>
      <c r="ON21" s="225"/>
      <c r="OO21" s="225"/>
      <c r="OP21" s="225"/>
      <c r="OQ21" s="225"/>
      <c r="OR21" s="225"/>
      <c r="OS21" s="225"/>
      <c r="OT21" s="225"/>
      <c r="OU21" s="225"/>
      <c r="OV21" s="225"/>
      <c r="OW21" s="225"/>
      <c r="OX21" s="225"/>
      <c r="OY21" s="225"/>
      <c r="OZ21" s="225"/>
      <c r="PA21" s="225"/>
      <c r="PB21" s="225"/>
      <c r="PC21" s="225"/>
      <c r="PD21" s="225"/>
      <c r="PE21" s="225"/>
      <c r="PF21" s="225"/>
      <c r="PG21" s="225"/>
      <c r="PH21" s="225"/>
      <c r="PI21" s="225"/>
      <c r="PJ21" s="225"/>
      <c r="PK21" s="225"/>
      <c r="PL21" s="225"/>
      <c r="PM21" s="225"/>
      <c r="PN21" s="225"/>
      <c r="PO21" s="225"/>
      <c r="PP21" s="225"/>
      <c r="PQ21" s="225"/>
      <c r="PR21" s="225"/>
      <c r="PS21" s="225"/>
      <c r="PT21" s="225"/>
      <c r="PU21" s="225"/>
      <c r="PV21" s="225"/>
      <c r="PW21" s="225"/>
      <c r="PX21" s="225"/>
      <c r="PY21" s="225"/>
      <c r="PZ21" s="225"/>
      <c r="QA21" s="225"/>
      <c r="QB21" s="225"/>
      <c r="QC21" s="225"/>
      <c r="QD21" s="225"/>
      <c r="QE21" s="225"/>
      <c r="QF21" s="225"/>
      <c r="QG21" s="225"/>
      <c r="QH21" s="225"/>
      <c r="QI21" s="225"/>
      <c r="QJ21" s="225"/>
      <c r="QK21" s="225"/>
      <c r="QL21" s="225"/>
      <c r="QM21" s="225"/>
      <c r="QN21" s="225"/>
      <c r="QO21" s="225"/>
      <c r="QP21" s="225"/>
      <c r="QQ21" s="225"/>
      <c r="QR21" s="225"/>
      <c r="QS21" s="225"/>
      <c r="QT21" s="225"/>
      <c r="QU21" s="225"/>
      <c r="QV21" s="225"/>
      <c r="QW21" s="225"/>
      <c r="QX21" s="225"/>
      <c r="QY21" s="225"/>
      <c r="QZ21" s="225"/>
      <c r="RA21" s="225"/>
      <c r="RB21" s="225"/>
      <c r="RC21" s="225"/>
      <c r="RD21" s="225"/>
      <c r="RE21" s="225"/>
      <c r="RF21" s="225"/>
      <c r="RG21" s="225"/>
      <c r="RH21" s="225"/>
      <c r="RI21" s="225"/>
      <c r="RJ21" s="225"/>
      <c r="RK21" s="225"/>
      <c r="RL21" s="225"/>
      <c r="RM21" s="225"/>
      <c r="RN21" s="225"/>
      <c r="RO21" s="225"/>
      <c r="RP21" s="225"/>
      <c r="RQ21" s="225"/>
      <c r="RR21" s="225"/>
      <c r="RS21" s="225"/>
      <c r="RT21" s="225"/>
      <c r="RU21" s="225"/>
      <c r="RV21" s="225"/>
      <c r="RW21" s="225"/>
      <c r="RX21" s="225"/>
      <c r="RY21" s="225"/>
      <c r="RZ21" s="225"/>
      <c r="SA21" s="225"/>
      <c r="SB21" s="225"/>
      <c r="SC21" s="225"/>
      <c r="SD21" s="225"/>
      <c r="SE21" s="225"/>
      <c r="SF21" s="225"/>
      <c r="SG21" s="225"/>
      <c r="SH21" s="225"/>
      <c r="SI21" s="225"/>
      <c r="SJ21" s="225"/>
      <c r="SK21" s="225"/>
      <c r="SL21" s="225"/>
      <c r="SM21" s="225"/>
      <c r="SN21" s="225"/>
      <c r="SO21" s="225"/>
      <c r="SP21" s="225"/>
      <c r="SQ21" s="225"/>
      <c r="SR21" s="225"/>
      <c r="SS21" s="225"/>
      <c r="ST21" s="225"/>
      <c r="SU21" s="225"/>
      <c r="SV21" s="225"/>
      <c r="SW21" s="225"/>
      <c r="SX21" s="225"/>
      <c r="SY21" s="225"/>
      <c r="SZ21" s="225"/>
      <c r="TA21" s="225"/>
      <c r="TB21" s="225"/>
      <c r="TC21" s="225"/>
      <c r="TD21" s="225"/>
      <c r="TE21" s="225"/>
      <c r="TF21" s="225"/>
      <c r="TG21" s="225"/>
      <c r="TH21" s="225"/>
      <c r="TI21" s="225"/>
      <c r="TJ21" s="225"/>
      <c r="TK21" s="225"/>
      <c r="TL21" s="225"/>
      <c r="TM21" s="225"/>
      <c r="TN21" s="225"/>
      <c r="TO21" s="225"/>
      <c r="TP21" s="225"/>
      <c r="TQ21" s="225"/>
      <c r="TR21" s="225"/>
      <c r="TS21" s="225"/>
      <c r="TT21" s="225"/>
      <c r="TU21" s="225"/>
      <c r="TV21" s="225"/>
      <c r="TW21" s="225"/>
      <c r="TX21" s="225"/>
      <c r="TY21" s="225"/>
      <c r="TZ21" s="225"/>
      <c r="UA21" s="225"/>
      <c r="UB21" s="225"/>
      <c r="UC21" s="225"/>
      <c r="UD21" s="225"/>
      <c r="UE21" s="225"/>
      <c r="UF21" s="225"/>
      <c r="UG21" s="225"/>
      <c r="UH21" s="225"/>
      <c r="UI21" s="225"/>
      <c r="UJ21" s="225"/>
      <c r="UK21" s="225"/>
      <c r="UL21" s="225"/>
      <c r="UM21" s="225"/>
      <c r="UN21" s="225"/>
      <c r="UO21" s="225"/>
      <c r="UP21" s="225"/>
      <c r="UQ21" s="225"/>
      <c r="UR21" s="225"/>
      <c r="US21" s="225"/>
      <c r="UT21" s="225"/>
      <c r="UU21" s="225"/>
      <c r="UV21" s="225"/>
      <c r="UW21" s="225"/>
      <c r="UX21" s="225"/>
      <c r="UY21" s="225"/>
      <c r="UZ21" s="225"/>
      <c r="VA21" s="225"/>
      <c r="VB21" s="225"/>
      <c r="VC21" s="225"/>
      <c r="VD21" s="225"/>
      <c r="VE21" s="225"/>
      <c r="VF21" s="225"/>
      <c r="VG21" s="225"/>
      <c r="VH21" s="225"/>
      <c r="VI21" s="225"/>
      <c r="VJ21" s="225"/>
      <c r="VK21" s="225"/>
      <c r="VL21" s="225"/>
      <c r="VM21" s="225"/>
      <c r="VN21" s="225"/>
      <c r="VO21" s="225"/>
      <c r="VP21" s="225"/>
      <c r="VQ21" s="225"/>
      <c r="VR21" s="225"/>
      <c r="VS21" s="225"/>
      <c r="VT21" s="225"/>
      <c r="VU21" s="225"/>
      <c r="VV21" s="225"/>
      <c r="VW21" s="225"/>
      <c r="VX21" s="225"/>
      <c r="VY21" s="225"/>
      <c r="VZ21" s="225"/>
      <c r="WA21" s="225"/>
      <c r="WB21" s="225"/>
      <c r="WC21" s="225"/>
      <c r="WD21" s="225"/>
      <c r="WE21" s="225"/>
      <c r="WF21" s="225"/>
      <c r="WG21" s="225"/>
      <c r="WH21" s="225"/>
      <c r="WI21" s="225"/>
      <c r="WJ21" s="225"/>
      <c r="WK21" s="225"/>
      <c r="WL21" s="225"/>
      <c r="WM21" s="225"/>
      <c r="WN21" s="225"/>
      <c r="WO21" s="225"/>
      <c r="WP21" s="225"/>
      <c r="WQ21" s="225"/>
      <c r="WR21" s="225"/>
      <c r="WS21" s="225"/>
      <c r="WT21" s="225"/>
      <c r="WU21" s="225"/>
      <c r="WV21" s="225"/>
      <c r="WW21" s="225"/>
      <c r="WX21" s="225"/>
      <c r="WY21" s="225"/>
      <c r="WZ21" s="225"/>
      <c r="XA21" s="225"/>
      <c r="XB21" s="225"/>
      <c r="XC21" s="225"/>
      <c r="XD21" s="225"/>
      <c r="XE21" s="225"/>
      <c r="XF21" s="225"/>
      <c r="XG21" s="225"/>
      <c r="XH21" s="225"/>
      <c r="XI21" s="225"/>
      <c r="XJ21" s="225"/>
      <c r="XK21" s="225"/>
      <c r="XL21" s="225"/>
      <c r="XM21" s="225"/>
      <c r="XN21" s="225"/>
      <c r="XO21" s="225"/>
      <c r="XP21" s="225"/>
      <c r="XQ21" s="225"/>
      <c r="XR21" s="225"/>
      <c r="XS21" s="225"/>
      <c r="XT21" s="225"/>
      <c r="XU21" s="225"/>
      <c r="XV21" s="225"/>
      <c r="XW21" s="225"/>
      <c r="XX21" s="225"/>
      <c r="XY21" s="225"/>
      <c r="XZ21" s="225"/>
      <c r="YA21" s="225"/>
      <c r="YB21" s="225"/>
      <c r="YC21" s="225"/>
      <c r="YD21" s="225"/>
      <c r="YE21" s="225"/>
      <c r="YF21" s="225"/>
      <c r="YG21" s="225"/>
      <c r="YH21" s="225"/>
      <c r="YI21" s="225"/>
      <c r="YJ21" s="225"/>
      <c r="YK21" s="225"/>
      <c r="YL21" s="225"/>
      <c r="YM21" s="225"/>
      <c r="YN21" s="225"/>
      <c r="YO21" s="225"/>
      <c r="YP21" s="225"/>
      <c r="YQ21" s="225"/>
      <c r="YR21" s="225"/>
      <c r="YS21" s="225"/>
      <c r="YT21" s="225"/>
      <c r="YU21" s="225"/>
      <c r="YV21" s="225"/>
      <c r="YW21" s="225"/>
      <c r="YX21" s="225"/>
      <c r="YY21" s="225"/>
      <c r="YZ21" s="225"/>
      <c r="ZA21" s="225"/>
      <c r="ZB21" s="225"/>
      <c r="ZC21" s="225"/>
      <c r="ZD21" s="225"/>
      <c r="ZE21" s="225"/>
      <c r="ZF21" s="225"/>
      <c r="ZG21" s="225"/>
      <c r="ZH21" s="225"/>
      <c r="ZI21" s="225"/>
      <c r="ZJ21" s="225"/>
      <c r="ZK21" s="225"/>
      <c r="ZL21" s="225"/>
      <c r="ZM21" s="225"/>
      <c r="ZN21" s="225"/>
      <c r="ZO21" s="225"/>
      <c r="ZP21" s="225"/>
      <c r="ZQ21" s="225"/>
      <c r="ZR21" s="225"/>
      <c r="ZS21" s="225"/>
      <c r="ZT21" s="225"/>
      <c r="ZU21" s="225"/>
      <c r="ZV21" s="225"/>
      <c r="ZW21" s="225"/>
      <c r="ZX21" s="225"/>
      <c r="ZY21" s="225"/>
      <c r="ZZ21" s="225"/>
      <c r="AAA21" s="225"/>
      <c r="AAB21" s="225"/>
      <c r="AAC21" s="225"/>
      <c r="AAD21" s="225"/>
      <c r="AAE21" s="225"/>
      <c r="AAF21" s="225"/>
      <c r="AAG21" s="225"/>
      <c r="AAH21" s="225"/>
      <c r="AAI21" s="225"/>
      <c r="AAJ21" s="225"/>
      <c r="AAK21" s="225"/>
      <c r="AAL21" s="225"/>
      <c r="AAM21" s="225"/>
      <c r="AAN21" s="225"/>
      <c r="AAO21" s="225"/>
      <c r="AAP21" s="225"/>
      <c r="AAQ21" s="225"/>
      <c r="AAR21" s="225"/>
      <c r="AAS21" s="225"/>
      <c r="AAT21" s="225"/>
      <c r="AAU21" s="225"/>
      <c r="AAV21" s="225"/>
      <c r="AAW21" s="225"/>
      <c r="AAX21" s="225"/>
      <c r="AAY21" s="225"/>
      <c r="AAZ21" s="225"/>
      <c r="ABA21" s="225"/>
      <c r="ABB21" s="225"/>
      <c r="ABC21" s="225"/>
      <c r="ABD21" s="225"/>
      <c r="ABE21" s="225"/>
      <c r="ABF21" s="225"/>
      <c r="ABG21" s="225"/>
      <c r="ABH21" s="225"/>
      <c r="ABI21" s="225"/>
      <c r="ABJ21" s="225"/>
      <c r="ABK21" s="225"/>
      <c r="ABL21" s="225"/>
      <c r="ABM21" s="225"/>
      <c r="ABN21" s="225"/>
      <c r="ABO21" s="225"/>
      <c r="ABP21" s="225"/>
      <c r="ABQ21" s="225"/>
      <c r="ABR21" s="225"/>
      <c r="ABS21" s="225"/>
      <c r="ABT21" s="225"/>
      <c r="ABU21" s="225"/>
      <c r="ABV21" s="225"/>
      <c r="ABW21" s="225"/>
      <c r="ABX21" s="225"/>
      <c r="ABY21" s="225"/>
      <c r="ABZ21" s="225"/>
      <c r="ACA21" s="225"/>
      <c r="ACB21" s="225"/>
      <c r="ACC21" s="225"/>
      <c r="ACD21" s="225"/>
      <c r="ACE21" s="225"/>
      <c r="ACF21" s="225"/>
      <c r="ACG21" s="225"/>
      <c r="ACH21" s="225"/>
      <c r="ACI21" s="225"/>
      <c r="ACJ21" s="225"/>
      <c r="ACK21" s="225"/>
      <c r="ACL21" s="225"/>
      <c r="ACM21" s="225"/>
      <c r="ACN21" s="225"/>
      <c r="ACO21" s="225"/>
      <c r="ACP21" s="225"/>
      <c r="ACQ21" s="225"/>
      <c r="ACR21" s="225"/>
      <c r="ACS21" s="225"/>
      <c r="ACT21" s="225"/>
      <c r="ACU21" s="225"/>
      <c r="ACV21" s="225"/>
      <c r="ACW21" s="225"/>
      <c r="ACX21" s="225"/>
      <c r="ACY21" s="225"/>
      <c r="ACZ21" s="225"/>
      <c r="ADA21" s="225"/>
      <c r="ADB21" s="225"/>
      <c r="ADC21" s="225"/>
      <c r="ADD21" s="225"/>
      <c r="ADE21" s="225"/>
      <c r="ADF21" s="225"/>
      <c r="ADG21" s="225"/>
      <c r="ADH21" s="225"/>
      <c r="ADI21" s="225"/>
      <c r="ADJ21" s="225"/>
      <c r="ADK21" s="225"/>
      <c r="ADL21" s="225"/>
      <c r="ADM21" s="225"/>
      <c r="ADN21" s="225"/>
      <c r="ADO21" s="225"/>
      <c r="ADP21" s="225"/>
      <c r="ADQ21" s="225"/>
      <c r="ADR21" s="225"/>
      <c r="ADS21" s="225"/>
      <c r="ADT21" s="225"/>
      <c r="ADU21" s="225"/>
      <c r="ADV21" s="225"/>
      <c r="ADW21" s="225"/>
      <c r="ADX21" s="225"/>
      <c r="ADY21" s="225"/>
      <c r="ADZ21" s="225"/>
      <c r="AEA21" s="225"/>
      <c r="AEB21" s="225"/>
      <c r="AEC21" s="225"/>
      <c r="AED21" s="225"/>
      <c r="AEE21" s="225"/>
      <c r="AEF21" s="225"/>
      <c r="AEG21" s="225"/>
      <c r="AEH21" s="225"/>
      <c r="AEI21" s="225"/>
      <c r="AEJ21" s="225"/>
      <c r="AEK21" s="225"/>
      <c r="AEL21" s="225"/>
      <c r="AEM21" s="225"/>
      <c r="AEN21" s="225"/>
      <c r="AEO21" s="225"/>
      <c r="AEP21" s="225"/>
      <c r="AEQ21" s="225"/>
      <c r="AER21" s="225"/>
      <c r="AES21" s="225"/>
      <c r="AET21" s="225"/>
      <c r="AEU21" s="225"/>
      <c r="AEV21" s="225"/>
      <c r="AEW21" s="225"/>
      <c r="AEX21" s="225"/>
      <c r="AEY21" s="225"/>
      <c r="AEZ21" s="225"/>
      <c r="AFA21" s="225"/>
      <c r="AFB21" s="225"/>
      <c r="AFC21" s="225"/>
      <c r="AFD21" s="225"/>
      <c r="AFE21" s="225"/>
      <c r="AFF21" s="225"/>
      <c r="AFG21" s="225"/>
      <c r="AFH21" s="225"/>
      <c r="AFI21" s="225"/>
      <c r="AFJ21" s="225"/>
      <c r="AFK21" s="225"/>
      <c r="AFL21" s="225"/>
      <c r="AFM21" s="225"/>
      <c r="AFN21" s="225"/>
      <c r="AFO21" s="225"/>
      <c r="AFP21" s="225"/>
      <c r="AFQ21" s="225"/>
      <c r="AFR21" s="225"/>
      <c r="AFS21" s="225"/>
      <c r="AFT21" s="225"/>
      <c r="AFU21" s="225"/>
      <c r="AFV21" s="225"/>
      <c r="AFW21" s="225"/>
      <c r="AFX21" s="225"/>
      <c r="AFY21" s="225"/>
      <c r="AFZ21" s="225"/>
      <c r="AGA21" s="225"/>
      <c r="AGB21" s="225"/>
      <c r="AGC21" s="225"/>
      <c r="AGD21" s="225"/>
      <c r="AGE21" s="225"/>
      <c r="AGF21" s="225"/>
      <c r="AGG21" s="225"/>
      <c r="AGH21" s="225"/>
      <c r="AGI21" s="225"/>
      <c r="AGJ21" s="225"/>
      <c r="AGK21" s="225"/>
      <c r="AGL21" s="225"/>
      <c r="AGM21" s="225"/>
      <c r="AGN21" s="225"/>
      <c r="AGO21" s="225"/>
      <c r="AGP21" s="225"/>
      <c r="AGQ21" s="225"/>
      <c r="AGR21" s="225"/>
      <c r="AGS21" s="225"/>
      <c r="AGT21" s="225"/>
      <c r="AGU21" s="225"/>
      <c r="AGV21" s="225"/>
      <c r="AGW21" s="225"/>
      <c r="AGX21" s="225"/>
      <c r="AGY21" s="225"/>
      <c r="AGZ21" s="225"/>
      <c r="AHA21" s="225"/>
      <c r="AHB21" s="225"/>
      <c r="AHC21" s="225"/>
      <c r="AHD21" s="225"/>
      <c r="AHE21" s="225"/>
      <c r="AHF21" s="225"/>
      <c r="AHG21" s="225"/>
      <c r="AHH21" s="225"/>
      <c r="AHI21" s="225"/>
      <c r="AHJ21" s="225"/>
      <c r="AHK21" s="225"/>
      <c r="AHL21" s="225"/>
      <c r="AHM21" s="225"/>
      <c r="AHN21" s="225"/>
      <c r="AHO21" s="225"/>
      <c r="AHP21" s="225"/>
      <c r="AHQ21" s="225"/>
      <c r="AHR21" s="225"/>
      <c r="AHS21" s="225"/>
      <c r="AHT21" s="225"/>
      <c r="AHU21" s="225"/>
      <c r="AHV21" s="225"/>
      <c r="AHW21" s="225"/>
      <c r="AHX21" s="225"/>
      <c r="AHY21" s="225"/>
      <c r="AHZ21" s="225"/>
      <c r="AIA21" s="225"/>
      <c r="AIB21" s="225"/>
      <c r="AIC21" s="225"/>
      <c r="AID21" s="225"/>
      <c r="AIE21" s="225"/>
      <c r="AIF21" s="225"/>
      <c r="AIG21" s="225"/>
      <c r="AIH21" s="225"/>
      <c r="AII21" s="225"/>
      <c r="AIJ21" s="225"/>
      <c r="AIK21" s="225"/>
      <c r="AIL21" s="225"/>
      <c r="AIM21" s="225"/>
      <c r="AIN21" s="225"/>
      <c r="AIO21" s="225"/>
      <c r="AIP21" s="225"/>
      <c r="AIQ21" s="225"/>
      <c r="AIR21" s="225"/>
      <c r="AIS21" s="225"/>
      <c r="AIT21" s="225"/>
      <c r="AIU21" s="225"/>
      <c r="AIV21" s="225"/>
      <c r="AIW21" s="225"/>
      <c r="AIX21" s="225"/>
      <c r="AIY21" s="225"/>
      <c r="AIZ21" s="225"/>
      <c r="AJA21" s="225"/>
      <c r="AJB21" s="225"/>
      <c r="AJC21" s="225"/>
      <c r="AJD21" s="225"/>
      <c r="AJE21" s="225"/>
      <c r="AJF21" s="225"/>
      <c r="AJG21" s="225"/>
      <c r="AJH21" s="225"/>
      <c r="AJI21" s="225"/>
      <c r="AJJ21" s="225"/>
      <c r="AJK21" s="225"/>
      <c r="AJL21" s="225"/>
      <c r="AJM21" s="225"/>
      <c r="AJN21" s="225"/>
      <c r="AJO21" s="225"/>
      <c r="AJP21" s="225"/>
      <c r="AJQ21" s="225"/>
      <c r="AJR21" s="225"/>
      <c r="AJS21" s="225"/>
      <c r="AJT21" s="225"/>
      <c r="AJU21" s="225"/>
      <c r="AJV21" s="225"/>
      <c r="AJW21" s="225"/>
      <c r="AJX21" s="225"/>
      <c r="AJY21" s="225"/>
      <c r="AJZ21" s="225"/>
      <c r="AKA21" s="225"/>
      <c r="AKB21" s="225"/>
      <c r="AKC21" s="225"/>
      <c r="AKD21" s="225"/>
      <c r="AKE21" s="225"/>
      <c r="AKF21" s="225"/>
      <c r="AKG21" s="225"/>
      <c r="AKH21" s="225"/>
      <c r="AKI21" s="225"/>
      <c r="AKJ21" s="225"/>
      <c r="AKK21" s="225"/>
      <c r="AKL21" s="225"/>
      <c r="AKM21" s="225"/>
      <c r="AKN21" s="225"/>
      <c r="AKO21" s="225"/>
      <c r="AKP21" s="225"/>
      <c r="AKQ21" s="225"/>
      <c r="AKR21" s="225"/>
      <c r="AKS21" s="225"/>
      <c r="AKT21" s="225"/>
      <c r="AKU21" s="225"/>
      <c r="AKV21" s="225"/>
      <c r="AKW21" s="225"/>
      <c r="AKX21" s="225"/>
      <c r="AKY21" s="225"/>
      <c r="AKZ21" s="225"/>
      <c r="ALA21" s="225"/>
      <c r="ALB21" s="225"/>
      <c r="ALC21" s="225"/>
      <c r="ALD21" s="225"/>
      <c r="ALE21" s="225"/>
      <c r="ALF21" s="225"/>
      <c r="ALG21" s="225"/>
      <c r="ALH21" s="225"/>
      <c r="ALI21" s="225"/>
      <c r="ALJ21" s="225"/>
      <c r="ALK21" s="225"/>
      <c r="ALL21" s="225"/>
      <c r="ALM21" s="225"/>
      <c r="ALN21" s="225"/>
      <c r="ALO21" s="225"/>
      <c r="ALP21" s="225"/>
      <c r="ALQ21" s="225"/>
      <c r="ALR21" s="225"/>
      <c r="ALS21" s="225"/>
      <c r="ALT21" s="225"/>
      <c r="ALU21" s="225"/>
      <c r="ALV21" s="225"/>
      <c r="ALW21" s="225"/>
      <c r="ALX21" s="225"/>
      <c r="ALY21" s="225"/>
      <c r="ALZ21" s="225"/>
      <c r="AMA21" s="225"/>
      <c r="AMB21" s="225"/>
      <c r="AMC21" s="225"/>
      <c r="AMD21" s="225"/>
      <c r="AME21" s="225"/>
      <c r="AMF21" s="225"/>
      <c r="AMG21" s="225"/>
      <c r="AMH21" s="225"/>
      <c r="AMI21" s="225"/>
      <c r="AMJ21" s="225"/>
      <c r="AMK21" s="225"/>
      <c r="AML21" s="225"/>
      <c r="AMM21" s="225"/>
      <c r="AMN21" s="225"/>
      <c r="AMO21" s="225"/>
      <c r="AMP21" s="225"/>
      <c r="AMQ21" s="225"/>
      <c r="AMR21" s="225"/>
      <c r="AMS21" s="225"/>
      <c r="AMT21" s="225"/>
      <c r="AMU21" s="225"/>
      <c r="AMV21" s="225"/>
      <c r="AMW21" s="225"/>
      <c r="AMX21" s="225"/>
      <c r="AMY21" s="225"/>
      <c r="AMZ21" s="225"/>
      <c r="ANA21" s="225"/>
      <c r="ANB21" s="225"/>
      <c r="ANC21" s="225"/>
      <c r="AND21" s="225"/>
      <c r="ANE21" s="225"/>
      <c r="ANF21" s="225"/>
      <c r="ANG21" s="225"/>
      <c r="ANH21" s="225"/>
      <c r="ANI21" s="225"/>
      <c r="ANJ21" s="225"/>
      <c r="ANK21" s="225"/>
      <c r="ANL21" s="225"/>
      <c r="ANM21" s="225"/>
      <c r="ANN21" s="225"/>
      <c r="ANO21" s="225"/>
      <c r="ANP21" s="225"/>
      <c r="ANQ21" s="225"/>
      <c r="ANR21" s="225"/>
      <c r="ANS21" s="225"/>
      <c r="ANT21" s="225"/>
      <c r="ANU21" s="225"/>
      <c r="ANV21" s="225"/>
      <c r="ANW21" s="225"/>
      <c r="ANX21" s="225"/>
      <c r="ANY21" s="225"/>
      <c r="ANZ21" s="225"/>
      <c r="AOA21" s="225"/>
      <c r="AOB21" s="225"/>
      <c r="AOC21" s="225"/>
      <c r="AOD21" s="225"/>
      <c r="AOE21" s="225"/>
      <c r="AOF21" s="225"/>
      <c r="AOG21" s="225"/>
      <c r="AOH21" s="225"/>
      <c r="AOI21" s="225"/>
      <c r="AOJ21" s="225"/>
      <c r="AOK21" s="225"/>
      <c r="AOL21" s="225"/>
      <c r="AOM21" s="225"/>
      <c r="AON21" s="225"/>
      <c r="AOO21" s="225"/>
      <c r="AOP21" s="225"/>
      <c r="AOQ21" s="225"/>
      <c r="AOR21" s="225"/>
      <c r="AOS21" s="225"/>
      <c r="AOT21" s="225"/>
      <c r="AOU21" s="225"/>
      <c r="AOV21" s="225"/>
      <c r="AOW21" s="225"/>
      <c r="AOX21" s="225"/>
      <c r="AOY21" s="225"/>
      <c r="AOZ21" s="225"/>
      <c r="APA21" s="225"/>
      <c r="APB21" s="225"/>
      <c r="APC21" s="225"/>
      <c r="APD21" s="225"/>
      <c r="APE21" s="225"/>
      <c r="APF21" s="225"/>
      <c r="APG21" s="225"/>
      <c r="APH21" s="225"/>
      <c r="API21" s="225"/>
      <c r="APJ21" s="225"/>
      <c r="APK21" s="225"/>
      <c r="APL21" s="225"/>
      <c r="APM21" s="225"/>
      <c r="APN21" s="225"/>
      <c r="APO21" s="225"/>
      <c r="APP21" s="225"/>
      <c r="APQ21" s="225"/>
      <c r="APR21" s="225"/>
      <c r="APS21" s="225"/>
      <c r="APT21" s="225"/>
      <c r="APU21" s="225"/>
      <c r="APV21" s="225"/>
      <c r="APW21" s="225"/>
      <c r="APX21" s="225"/>
      <c r="APY21" s="225"/>
      <c r="APZ21" s="225"/>
      <c r="AQA21" s="225"/>
      <c r="AQB21" s="225"/>
      <c r="AQC21" s="225"/>
      <c r="AQD21" s="225"/>
      <c r="AQE21" s="225"/>
      <c r="AQF21" s="225"/>
      <c r="AQG21" s="225"/>
      <c r="AQH21" s="225"/>
      <c r="AQI21" s="225"/>
      <c r="AQJ21" s="225"/>
      <c r="AQK21" s="225"/>
      <c r="AQL21" s="225"/>
      <c r="AQM21" s="225"/>
      <c r="AQN21" s="225"/>
      <c r="AQO21" s="225"/>
      <c r="AQP21" s="225"/>
      <c r="AQQ21" s="225"/>
      <c r="AQR21" s="225"/>
      <c r="AQS21" s="225"/>
      <c r="AQT21" s="225"/>
      <c r="AQU21" s="225"/>
      <c r="AQV21" s="225"/>
      <c r="AQW21" s="225"/>
      <c r="AQX21" s="225"/>
      <c r="AQY21" s="225"/>
      <c r="AQZ21" s="225"/>
      <c r="ARA21" s="225"/>
      <c r="ARB21" s="225"/>
      <c r="ARC21" s="225"/>
      <c r="ARD21" s="225"/>
      <c r="ARE21" s="225"/>
      <c r="ARF21" s="225"/>
      <c r="ARG21" s="225"/>
      <c r="ARH21" s="225"/>
      <c r="ARI21" s="225"/>
      <c r="ARJ21" s="225"/>
      <c r="ARK21" s="225"/>
      <c r="ARL21" s="225"/>
      <c r="ARM21" s="225"/>
      <c r="ARN21" s="225"/>
      <c r="ARO21" s="225"/>
      <c r="ARP21" s="225"/>
      <c r="ARQ21" s="225"/>
      <c r="ARR21" s="225"/>
      <c r="ARS21" s="225"/>
      <c r="ART21" s="225"/>
      <c r="ARU21" s="225"/>
      <c r="ARV21" s="225"/>
      <c r="ARW21" s="225"/>
      <c r="ARX21" s="225"/>
      <c r="ARY21" s="225"/>
      <c r="ARZ21" s="225"/>
      <c r="ASA21" s="225"/>
      <c r="ASB21" s="225"/>
      <c r="ASC21" s="225"/>
      <c r="ASD21" s="225"/>
      <c r="ASE21" s="225"/>
      <c r="ASF21" s="225"/>
      <c r="ASG21" s="225"/>
      <c r="ASH21" s="225"/>
      <c r="ASI21" s="225"/>
      <c r="ASJ21" s="225"/>
      <c r="ASK21" s="225"/>
      <c r="ASL21" s="225"/>
      <c r="ASM21" s="225"/>
      <c r="ASN21" s="225"/>
      <c r="ASO21" s="225"/>
      <c r="ASP21" s="225"/>
      <c r="ASQ21" s="225"/>
      <c r="ASR21" s="225"/>
      <c r="ASS21" s="225"/>
      <c r="AST21" s="225"/>
      <c r="ASU21" s="225"/>
      <c r="ASV21" s="225"/>
      <c r="ASW21" s="225"/>
      <c r="ASX21" s="225"/>
      <c r="ASY21" s="225"/>
      <c r="ASZ21" s="225"/>
      <c r="ATA21" s="225"/>
      <c r="ATB21" s="225"/>
      <c r="ATC21" s="225"/>
      <c r="ATD21" s="225"/>
      <c r="ATE21" s="225"/>
      <c r="ATF21" s="225"/>
      <c r="ATG21" s="225"/>
      <c r="ATH21" s="225"/>
      <c r="ATI21" s="225"/>
      <c r="ATJ21" s="225"/>
      <c r="ATK21" s="225"/>
      <c r="ATL21" s="225"/>
      <c r="ATM21" s="225"/>
      <c r="ATN21" s="225"/>
      <c r="ATO21" s="225"/>
      <c r="ATP21" s="225"/>
      <c r="ATQ21" s="225"/>
      <c r="ATR21" s="225"/>
      <c r="ATS21" s="225"/>
      <c r="ATT21" s="225"/>
      <c r="ATU21" s="225"/>
      <c r="ATV21" s="225"/>
      <c r="ATW21" s="225"/>
      <c r="ATX21" s="225"/>
      <c r="ATY21" s="225"/>
      <c r="ATZ21" s="225"/>
      <c r="AUA21" s="225"/>
      <c r="AUB21" s="225"/>
      <c r="AUC21" s="225"/>
      <c r="AUD21" s="225"/>
      <c r="AUE21" s="225"/>
      <c r="AUF21" s="225"/>
      <c r="AUG21" s="225"/>
      <c r="AUH21" s="225"/>
      <c r="AUI21" s="225"/>
      <c r="AUJ21" s="225"/>
      <c r="AUK21" s="225"/>
      <c r="AUL21" s="225"/>
      <c r="AUM21" s="225"/>
      <c r="AUN21" s="225"/>
      <c r="AUO21" s="225"/>
      <c r="AUP21" s="225"/>
      <c r="AUQ21" s="225"/>
      <c r="AUR21" s="225"/>
      <c r="AUS21" s="225"/>
      <c r="AUT21" s="225"/>
      <c r="AUU21" s="225"/>
      <c r="AUV21" s="225"/>
      <c r="AUW21" s="225"/>
      <c r="AUX21" s="225"/>
      <c r="AUY21" s="225"/>
      <c r="AUZ21" s="225"/>
      <c r="AVA21" s="225"/>
      <c r="AVB21" s="225"/>
      <c r="AVC21" s="225"/>
      <c r="AVD21" s="225"/>
      <c r="AVE21" s="225"/>
      <c r="AVF21" s="225"/>
      <c r="AVG21" s="225"/>
      <c r="AVH21" s="225"/>
      <c r="AVI21" s="225"/>
      <c r="AVJ21" s="225"/>
      <c r="AVK21" s="225"/>
      <c r="AVL21" s="225"/>
      <c r="AVM21" s="225"/>
      <c r="AVN21" s="225"/>
      <c r="AVO21" s="225"/>
      <c r="AVP21" s="225"/>
      <c r="AVQ21" s="225"/>
      <c r="AVR21" s="225"/>
      <c r="AVS21" s="225"/>
      <c r="AVT21" s="225"/>
      <c r="AVU21" s="225"/>
      <c r="AVV21" s="225"/>
      <c r="AVW21" s="225"/>
      <c r="AVX21" s="225"/>
      <c r="AVY21" s="225"/>
      <c r="AVZ21" s="225"/>
      <c r="AWA21" s="225"/>
      <c r="AWB21" s="225"/>
      <c r="AWC21" s="225"/>
      <c r="AWD21" s="225"/>
      <c r="AWE21" s="225"/>
      <c r="AWF21" s="225"/>
      <c r="AWG21" s="225"/>
      <c r="AWH21" s="225"/>
      <c r="AWI21" s="225"/>
      <c r="AWJ21" s="225"/>
      <c r="AWK21" s="225"/>
      <c r="AWL21" s="225"/>
      <c r="AWM21" s="225"/>
      <c r="AWN21" s="225"/>
      <c r="AWO21" s="225"/>
      <c r="AWP21" s="225"/>
      <c r="AWQ21" s="225"/>
      <c r="AWR21" s="225"/>
      <c r="AWS21" s="225"/>
      <c r="AWT21" s="225"/>
      <c r="AWU21" s="225"/>
      <c r="AWV21" s="225"/>
      <c r="AWW21" s="225"/>
      <c r="AWX21" s="225"/>
      <c r="AWY21" s="225"/>
      <c r="AWZ21" s="225"/>
      <c r="AXA21" s="225"/>
      <c r="AXB21" s="225"/>
      <c r="AXC21" s="225"/>
      <c r="AXD21" s="225"/>
      <c r="AXE21" s="225"/>
      <c r="AXF21" s="225"/>
      <c r="AXG21" s="225"/>
      <c r="AXH21" s="225"/>
      <c r="AXI21" s="225"/>
      <c r="AXJ21" s="225"/>
      <c r="AXK21" s="225"/>
      <c r="AXL21" s="225"/>
      <c r="AXM21" s="225"/>
      <c r="AXN21" s="225"/>
      <c r="AXO21" s="225"/>
      <c r="AXP21" s="225"/>
      <c r="AXQ21" s="225"/>
      <c r="AXR21" s="225"/>
      <c r="AXS21" s="225"/>
      <c r="AXT21" s="225"/>
      <c r="AXU21" s="225"/>
      <c r="AXV21" s="225"/>
      <c r="AXW21" s="225"/>
      <c r="AXX21" s="225"/>
      <c r="AXY21" s="225"/>
      <c r="AXZ21" s="225"/>
      <c r="AYA21" s="225"/>
      <c r="AYB21" s="225"/>
      <c r="AYC21" s="225"/>
      <c r="AYD21" s="225"/>
      <c r="AYE21" s="225"/>
      <c r="AYF21" s="225"/>
      <c r="AYG21" s="225"/>
      <c r="AYH21" s="225"/>
      <c r="AYI21" s="225"/>
      <c r="AYJ21" s="225"/>
      <c r="AYK21" s="225"/>
      <c r="AYL21" s="225"/>
      <c r="AYM21" s="225"/>
      <c r="AYN21" s="225"/>
      <c r="AYO21" s="225"/>
      <c r="AYP21" s="225"/>
      <c r="AYQ21" s="225"/>
      <c r="AYR21" s="225"/>
      <c r="AYS21" s="225"/>
      <c r="AYT21" s="225"/>
      <c r="AYU21" s="225"/>
      <c r="AYV21" s="225"/>
      <c r="AYW21" s="225"/>
      <c r="AYX21" s="225"/>
      <c r="AYY21" s="225"/>
      <c r="AYZ21" s="225"/>
      <c r="AZA21" s="225"/>
      <c r="AZB21" s="225"/>
      <c r="AZC21" s="225"/>
      <c r="AZD21" s="225"/>
      <c r="AZE21" s="225"/>
      <c r="AZF21" s="225"/>
      <c r="AZG21" s="225"/>
      <c r="AZH21" s="225"/>
      <c r="AZI21" s="225"/>
      <c r="AZJ21" s="225"/>
      <c r="AZK21" s="225"/>
      <c r="AZL21" s="225"/>
      <c r="AZM21" s="225"/>
      <c r="AZN21" s="225"/>
      <c r="AZO21" s="225"/>
      <c r="AZP21" s="225"/>
      <c r="AZQ21" s="225"/>
      <c r="AZR21" s="225"/>
      <c r="AZS21" s="225"/>
      <c r="AZT21" s="225"/>
      <c r="AZU21" s="225"/>
      <c r="AZV21" s="225"/>
      <c r="AZW21" s="225"/>
      <c r="AZX21" s="225"/>
      <c r="AZY21" s="225"/>
      <c r="AZZ21" s="225"/>
      <c r="BAA21" s="225"/>
      <c r="BAB21" s="225"/>
      <c r="BAC21" s="225"/>
      <c r="BAD21" s="225"/>
      <c r="BAE21" s="225"/>
      <c r="BAF21" s="225"/>
      <c r="BAG21" s="225"/>
      <c r="BAH21" s="225"/>
      <c r="BAI21" s="225"/>
      <c r="BAJ21" s="225"/>
      <c r="BAK21" s="225"/>
      <c r="BAL21" s="225"/>
      <c r="BAM21" s="225"/>
      <c r="BAN21" s="225"/>
      <c r="BAO21" s="225"/>
      <c r="BAP21" s="225"/>
      <c r="BAQ21" s="225"/>
      <c r="BAR21" s="225"/>
      <c r="BAS21" s="225"/>
      <c r="BAT21" s="225"/>
      <c r="BAU21" s="225"/>
      <c r="BAV21" s="225"/>
      <c r="BAW21" s="225"/>
      <c r="BAX21" s="225"/>
      <c r="BAY21" s="225"/>
      <c r="BAZ21" s="225"/>
      <c r="BBA21" s="225"/>
      <c r="BBB21" s="225"/>
      <c r="BBC21" s="225"/>
      <c r="BBD21" s="225"/>
      <c r="BBE21" s="225"/>
      <c r="BBF21" s="225"/>
      <c r="BBG21" s="225"/>
      <c r="BBH21" s="225"/>
      <c r="BBI21" s="225"/>
      <c r="BBJ21" s="225"/>
      <c r="BBK21" s="225"/>
      <c r="BBL21" s="225"/>
      <c r="BBM21" s="225"/>
      <c r="BBN21" s="225"/>
      <c r="BBO21" s="225"/>
      <c r="BBP21" s="225"/>
      <c r="BBQ21" s="225"/>
      <c r="BBR21" s="225"/>
      <c r="BBS21" s="225"/>
      <c r="BBT21" s="225"/>
      <c r="BBU21" s="225"/>
      <c r="BBV21" s="225"/>
      <c r="BBW21" s="225"/>
      <c r="BBX21" s="225"/>
      <c r="BBY21" s="225"/>
      <c r="BBZ21" s="225"/>
      <c r="BCA21" s="225"/>
      <c r="BCB21" s="225"/>
      <c r="BCC21" s="225"/>
      <c r="BCD21" s="225"/>
      <c r="BCE21" s="225"/>
      <c r="BCF21" s="225"/>
      <c r="BCG21" s="225"/>
      <c r="BCH21" s="225"/>
      <c r="BCI21" s="225"/>
      <c r="BCJ21" s="225"/>
      <c r="BCK21" s="225"/>
      <c r="BCL21" s="225"/>
      <c r="BCM21" s="225"/>
      <c r="BCN21" s="225"/>
      <c r="BCO21" s="225"/>
      <c r="BCP21" s="225"/>
      <c r="BCQ21" s="225"/>
      <c r="BCR21" s="225"/>
      <c r="BCS21" s="225"/>
      <c r="BCT21" s="225"/>
      <c r="BCU21" s="225"/>
      <c r="BCV21" s="225"/>
      <c r="BCW21" s="225"/>
      <c r="BCX21" s="225"/>
      <c r="BCY21" s="225"/>
      <c r="BCZ21" s="225"/>
      <c r="BDA21" s="225"/>
      <c r="BDB21" s="225"/>
      <c r="BDC21" s="225"/>
      <c r="BDD21" s="225"/>
      <c r="BDE21" s="225"/>
      <c r="BDF21" s="225"/>
      <c r="BDG21" s="225"/>
      <c r="BDH21" s="225"/>
      <c r="BDI21" s="225"/>
      <c r="BDJ21" s="225"/>
      <c r="BDK21" s="225"/>
      <c r="BDL21" s="225"/>
      <c r="BDM21" s="225"/>
      <c r="BDN21" s="225"/>
      <c r="BDO21" s="225"/>
      <c r="BDP21" s="225"/>
      <c r="BDQ21" s="225"/>
      <c r="BDR21" s="225"/>
      <c r="BDS21" s="225"/>
      <c r="BDT21" s="225"/>
      <c r="BDU21" s="225"/>
      <c r="BDV21" s="225"/>
      <c r="BDW21" s="225"/>
      <c r="BDX21" s="225"/>
      <c r="BDY21" s="225"/>
      <c r="BDZ21" s="225"/>
      <c r="BEA21" s="225"/>
      <c r="BEB21" s="225"/>
      <c r="BEC21" s="225"/>
      <c r="BED21" s="225"/>
      <c r="BEE21" s="225"/>
      <c r="BEF21" s="225"/>
      <c r="BEG21" s="225"/>
      <c r="BEH21" s="225"/>
      <c r="BEI21" s="225"/>
      <c r="BEJ21" s="225"/>
      <c r="BEK21" s="225"/>
      <c r="BEL21" s="225"/>
      <c r="BEM21" s="225"/>
      <c r="BEN21" s="225"/>
      <c r="BEO21" s="225"/>
      <c r="BEP21" s="225"/>
      <c r="BEQ21" s="225"/>
      <c r="BER21" s="225"/>
      <c r="BES21" s="225"/>
      <c r="BET21" s="225"/>
      <c r="BEU21" s="225"/>
      <c r="BEV21" s="225"/>
      <c r="BEW21" s="225"/>
      <c r="BEX21" s="225"/>
      <c r="BEY21" s="225"/>
      <c r="BEZ21" s="225"/>
      <c r="BFA21" s="225"/>
      <c r="BFB21" s="225"/>
      <c r="BFC21" s="225"/>
      <c r="BFD21" s="225"/>
      <c r="BFE21" s="225"/>
      <c r="BFF21" s="225"/>
      <c r="BFG21" s="225"/>
      <c r="BFH21" s="225"/>
      <c r="BFI21" s="225"/>
      <c r="BFJ21" s="225"/>
      <c r="BFK21" s="225"/>
      <c r="BFL21" s="225"/>
      <c r="BFM21" s="225"/>
      <c r="BFN21" s="225"/>
      <c r="BFO21" s="225"/>
      <c r="BFP21" s="225"/>
      <c r="BFQ21" s="225"/>
      <c r="BFR21" s="225"/>
      <c r="BFS21" s="225"/>
      <c r="BFT21" s="225"/>
      <c r="BFU21" s="225"/>
      <c r="BFV21" s="225"/>
      <c r="BFW21" s="225"/>
      <c r="BFX21" s="225"/>
      <c r="BFY21" s="225"/>
      <c r="BFZ21" s="225"/>
      <c r="BGA21" s="225"/>
      <c r="BGB21" s="225"/>
      <c r="BGC21" s="225"/>
      <c r="BGD21" s="225"/>
      <c r="BGE21" s="225"/>
      <c r="BGF21" s="225"/>
      <c r="BGG21" s="225"/>
      <c r="BGH21" s="225"/>
      <c r="BGI21" s="225"/>
      <c r="BGJ21" s="225"/>
      <c r="BGK21" s="225"/>
      <c r="BGL21" s="225"/>
      <c r="BGM21" s="225"/>
      <c r="BGN21" s="225"/>
      <c r="BGO21" s="225"/>
      <c r="BGP21" s="225"/>
      <c r="BGQ21" s="225"/>
      <c r="BGR21" s="225"/>
      <c r="BGS21" s="225"/>
      <c r="BGT21" s="225"/>
      <c r="BGU21" s="225"/>
      <c r="BGV21" s="225"/>
      <c r="BGW21" s="225"/>
      <c r="BGX21" s="225"/>
      <c r="BGY21" s="225"/>
      <c r="BGZ21" s="225"/>
      <c r="BHA21" s="225"/>
      <c r="BHB21" s="225"/>
      <c r="BHC21" s="225"/>
      <c r="BHD21" s="225"/>
      <c r="BHE21" s="225"/>
      <c r="BHF21" s="225"/>
      <c r="BHG21" s="225"/>
      <c r="BHH21" s="225"/>
      <c r="BHI21" s="225"/>
      <c r="BHJ21" s="225"/>
      <c r="BHK21" s="225"/>
      <c r="BHL21" s="225"/>
      <c r="BHM21" s="225"/>
      <c r="BHN21" s="225"/>
      <c r="BHO21" s="225"/>
      <c r="BHP21" s="225"/>
      <c r="BHQ21" s="225"/>
      <c r="BHR21" s="225"/>
      <c r="BHS21" s="225"/>
      <c r="BHT21" s="225"/>
      <c r="BHU21" s="225"/>
      <c r="BHV21" s="225"/>
      <c r="BHW21" s="225"/>
      <c r="BHX21" s="225"/>
      <c r="BHY21" s="225"/>
      <c r="BHZ21" s="225"/>
      <c r="BIA21" s="225"/>
      <c r="BIB21" s="225"/>
      <c r="BIC21" s="225"/>
      <c r="BID21" s="225"/>
      <c r="BIE21" s="225"/>
      <c r="BIF21" s="225"/>
      <c r="BIG21" s="225"/>
      <c r="BIH21" s="225"/>
      <c r="BII21" s="225"/>
      <c r="BIJ21" s="225"/>
      <c r="BIK21" s="225"/>
      <c r="BIL21" s="225"/>
      <c r="BIM21" s="225"/>
      <c r="BIN21" s="225"/>
      <c r="BIO21" s="225"/>
      <c r="BIP21" s="225"/>
      <c r="BIQ21" s="225"/>
      <c r="BIR21" s="225"/>
      <c r="BIS21" s="225"/>
      <c r="BIT21" s="225"/>
      <c r="BIU21" s="225"/>
      <c r="BIV21" s="225"/>
      <c r="BIW21" s="225"/>
      <c r="BIX21" s="225"/>
      <c r="BIY21" s="225"/>
      <c r="BIZ21" s="225"/>
      <c r="BJA21" s="225"/>
      <c r="BJB21" s="225"/>
      <c r="BJC21" s="225"/>
      <c r="BJD21" s="225"/>
      <c r="BJE21" s="225"/>
      <c r="BJF21" s="225"/>
      <c r="BJG21" s="225"/>
      <c r="BJH21" s="225"/>
      <c r="BJI21" s="225"/>
      <c r="BJJ21" s="225"/>
      <c r="BJK21" s="225"/>
      <c r="BJL21" s="225"/>
      <c r="BJM21" s="225"/>
      <c r="BJN21" s="225"/>
      <c r="BJO21" s="225"/>
      <c r="BJP21" s="225"/>
      <c r="BJQ21" s="225"/>
      <c r="BJR21" s="225"/>
      <c r="BJS21" s="225"/>
      <c r="BJT21" s="225"/>
      <c r="BJU21" s="225"/>
      <c r="BJV21" s="225"/>
      <c r="BJW21" s="225"/>
      <c r="BJX21" s="225"/>
      <c r="BJY21" s="225"/>
      <c r="BJZ21" s="225"/>
      <c r="BKA21" s="225"/>
      <c r="BKB21" s="225"/>
      <c r="BKC21" s="225"/>
      <c r="BKD21" s="225"/>
      <c r="BKE21" s="225"/>
      <c r="BKF21" s="225"/>
      <c r="BKG21" s="225"/>
      <c r="BKH21" s="225"/>
      <c r="BKI21" s="225"/>
      <c r="BKJ21" s="225"/>
      <c r="BKK21" s="225"/>
      <c r="BKL21" s="225"/>
      <c r="BKM21" s="225"/>
      <c r="BKN21" s="225"/>
      <c r="BKO21" s="225"/>
      <c r="BKP21" s="225"/>
      <c r="BKQ21" s="225"/>
      <c r="BKR21" s="225"/>
      <c r="BKS21" s="225"/>
      <c r="BKT21" s="225"/>
      <c r="BKU21" s="225"/>
      <c r="BKV21" s="225"/>
      <c r="BKW21" s="225"/>
      <c r="BKX21" s="225"/>
      <c r="BKY21" s="225"/>
      <c r="BKZ21" s="225"/>
      <c r="BLA21" s="225"/>
      <c r="BLB21" s="225"/>
      <c r="BLC21" s="225"/>
      <c r="BLD21" s="225"/>
      <c r="BLE21" s="225"/>
      <c r="BLF21" s="225"/>
      <c r="BLG21" s="225"/>
      <c r="BLH21" s="225"/>
      <c r="BLI21" s="225"/>
      <c r="BLJ21" s="225"/>
      <c r="BLK21" s="225"/>
      <c r="BLL21" s="225"/>
      <c r="BLM21" s="225"/>
      <c r="BLN21" s="225"/>
      <c r="BLO21" s="225"/>
      <c r="BLP21" s="225"/>
      <c r="BLQ21" s="225"/>
      <c r="BLR21" s="225"/>
      <c r="BLS21" s="225"/>
      <c r="BLT21" s="225"/>
      <c r="BLU21" s="225"/>
      <c r="BLV21" s="225"/>
      <c r="BLW21" s="225"/>
      <c r="BLX21" s="225"/>
      <c r="BLY21" s="225"/>
      <c r="BLZ21" s="225"/>
      <c r="BMA21" s="225"/>
      <c r="BMB21" s="225"/>
      <c r="BMC21" s="225"/>
      <c r="BMD21" s="225"/>
      <c r="BME21" s="225"/>
      <c r="BMF21" s="225"/>
      <c r="BMG21" s="225"/>
      <c r="BMH21" s="225"/>
      <c r="BMI21" s="225"/>
      <c r="BMJ21" s="225"/>
      <c r="BMK21" s="225"/>
      <c r="BML21" s="225"/>
      <c r="BMM21" s="225"/>
      <c r="BMN21" s="225"/>
      <c r="BMO21" s="225"/>
      <c r="BMP21" s="225"/>
      <c r="BMQ21" s="225"/>
      <c r="BMR21" s="225"/>
      <c r="BMS21" s="225"/>
      <c r="BMT21" s="225"/>
      <c r="BMU21" s="225"/>
      <c r="BMV21" s="225"/>
      <c r="BMW21" s="225"/>
      <c r="BMX21" s="225"/>
      <c r="BMY21" s="225"/>
      <c r="BMZ21" s="225"/>
      <c r="BNA21" s="225"/>
      <c r="BNB21" s="225"/>
      <c r="BNC21" s="225"/>
      <c r="BND21" s="225"/>
      <c r="BNE21" s="225"/>
      <c r="BNF21" s="225"/>
      <c r="BNG21" s="225"/>
      <c r="BNH21" s="225"/>
      <c r="BNI21" s="225"/>
      <c r="BNJ21" s="225"/>
      <c r="BNK21" s="225"/>
      <c r="BNL21" s="225"/>
      <c r="BNM21" s="225"/>
      <c r="BNN21" s="225"/>
      <c r="BNO21" s="225"/>
      <c r="BNP21" s="225"/>
      <c r="BNQ21" s="225"/>
      <c r="BNR21" s="225"/>
      <c r="BNS21" s="225"/>
      <c r="BNT21" s="225"/>
      <c r="BNU21" s="225"/>
      <c r="BNV21" s="225"/>
      <c r="BNW21" s="225"/>
      <c r="BNX21" s="225"/>
      <c r="BNY21" s="225"/>
      <c r="BNZ21" s="225"/>
      <c r="BOA21" s="225"/>
      <c r="BOB21" s="225"/>
      <c r="BOC21" s="225"/>
      <c r="BOD21" s="225"/>
      <c r="BOE21" s="225"/>
      <c r="BOF21" s="225"/>
      <c r="BOG21" s="225"/>
      <c r="BOH21" s="225"/>
      <c r="BOI21" s="225"/>
      <c r="BOJ21" s="225"/>
      <c r="BOK21" s="225"/>
      <c r="BOL21" s="225"/>
      <c r="BOM21" s="225"/>
      <c r="BON21" s="225"/>
      <c r="BOO21" s="225"/>
      <c r="BOP21" s="225"/>
      <c r="BOQ21" s="225"/>
      <c r="BOR21" s="225"/>
      <c r="BOS21" s="225"/>
      <c r="BOT21" s="225"/>
      <c r="BOU21" s="225"/>
      <c r="BOV21" s="225"/>
      <c r="BOW21" s="225"/>
      <c r="BOX21" s="225"/>
      <c r="BOY21" s="225"/>
      <c r="BOZ21" s="225"/>
      <c r="BPA21" s="225"/>
      <c r="BPB21" s="225"/>
      <c r="BPC21" s="225"/>
      <c r="BPD21" s="225"/>
      <c r="BPE21" s="225"/>
      <c r="BPF21" s="225"/>
      <c r="BPG21" s="225"/>
      <c r="BPH21" s="225"/>
      <c r="BPI21" s="225"/>
      <c r="BPJ21" s="225"/>
      <c r="BPK21" s="225"/>
      <c r="BPL21" s="225"/>
      <c r="BPM21" s="225"/>
      <c r="BPN21" s="225"/>
      <c r="BPO21" s="225"/>
      <c r="BPP21" s="225"/>
      <c r="BPQ21" s="225"/>
      <c r="BPR21" s="225"/>
      <c r="BPS21" s="225"/>
      <c r="BPT21" s="225"/>
      <c r="BPU21" s="225"/>
      <c r="BPV21" s="225"/>
      <c r="BPW21" s="225"/>
      <c r="BPX21" s="225"/>
      <c r="BPY21" s="225"/>
      <c r="BPZ21" s="225"/>
      <c r="BQA21" s="225"/>
      <c r="BQB21" s="225"/>
      <c r="BQC21" s="225"/>
      <c r="BQD21" s="225"/>
      <c r="BQE21" s="225"/>
      <c r="BQF21" s="225"/>
      <c r="BQG21" s="225"/>
      <c r="BQH21" s="225"/>
      <c r="BQI21" s="225"/>
      <c r="BQJ21" s="225"/>
      <c r="BQK21" s="225"/>
      <c r="BQL21" s="225"/>
      <c r="BQM21" s="225"/>
      <c r="BQN21" s="225"/>
      <c r="BQO21" s="225"/>
      <c r="BQP21" s="225"/>
      <c r="BQQ21" s="225"/>
      <c r="BQR21" s="225"/>
      <c r="BQS21" s="225"/>
      <c r="BQT21" s="225"/>
      <c r="BQU21" s="225"/>
      <c r="BQV21" s="225"/>
      <c r="BQW21" s="225"/>
      <c r="BQX21" s="225"/>
      <c r="BQY21" s="225"/>
      <c r="BQZ21" s="225"/>
      <c r="BRA21" s="225"/>
      <c r="BRB21" s="225"/>
      <c r="BRC21" s="225"/>
      <c r="BRD21" s="225"/>
      <c r="BRE21" s="225"/>
      <c r="BRF21" s="225"/>
      <c r="BRG21" s="225"/>
      <c r="BRH21" s="225"/>
      <c r="BRI21" s="225"/>
      <c r="BRJ21" s="225"/>
      <c r="BRK21" s="225"/>
      <c r="BRL21" s="225"/>
      <c r="BRM21" s="225"/>
      <c r="BRN21" s="225"/>
      <c r="BRO21" s="225"/>
      <c r="BRP21" s="225"/>
      <c r="BRQ21" s="225"/>
      <c r="BRR21" s="225"/>
      <c r="BRS21" s="225"/>
      <c r="BRT21" s="225"/>
      <c r="BRU21" s="225"/>
      <c r="BRV21" s="225"/>
      <c r="BRW21" s="225"/>
      <c r="BRX21" s="225"/>
      <c r="BRY21" s="225"/>
      <c r="BRZ21" s="225"/>
      <c r="BSA21" s="225"/>
      <c r="BSB21" s="225"/>
      <c r="BSC21" s="225"/>
      <c r="BSD21" s="225"/>
      <c r="BSE21" s="225"/>
      <c r="BSF21" s="225"/>
      <c r="BSG21" s="225"/>
      <c r="BSH21" s="225"/>
      <c r="BSI21" s="225"/>
      <c r="BSJ21" s="225"/>
      <c r="BSK21" s="225"/>
      <c r="BSL21" s="225"/>
      <c r="BSM21" s="225"/>
      <c r="BSN21" s="225"/>
      <c r="BSO21" s="225"/>
      <c r="BSP21" s="225"/>
      <c r="BSQ21" s="225"/>
      <c r="BSR21" s="225"/>
      <c r="BSS21" s="225"/>
      <c r="BST21" s="225"/>
      <c r="BSU21" s="225"/>
      <c r="BSV21" s="225"/>
      <c r="BSW21" s="225"/>
      <c r="BSX21" s="225"/>
      <c r="BSY21" s="225"/>
      <c r="BSZ21" s="225"/>
      <c r="BTA21" s="225"/>
      <c r="BTB21" s="225"/>
      <c r="BTC21" s="225"/>
      <c r="BTD21" s="225"/>
      <c r="BTE21" s="225"/>
      <c r="BTF21" s="225"/>
      <c r="BTG21" s="225"/>
      <c r="BTH21" s="225"/>
      <c r="BTI21" s="225"/>
      <c r="BTJ21" s="225"/>
      <c r="BTK21" s="225"/>
      <c r="BTL21" s="225"/>
      <c r="BTM21" s="225"/>
      <c r="BTN21" s="225"/>
      <c r="BTO21" s="225"/>
      <c r="BTP21" s="225"/>
      <c r="BTQ21" s="225"/>
      <c r="BTR21" s="225"/>
      <c r="BTS21" s="225"/>
      <c r="BTT21" s="225"/>
      <c r="BTU21" s="225"/>
      <c r="BTV21" s="225"/>
      <c r="BTW21" s="225"/>
      <c r="BTX21" s="225"/>
      <c r="BTY21" s="225"/>
      <c r="BTZ21" s="225"/>
      <c r="BUA21" s="225"/>
      <c r="BUB21" s="225"/>
      <c r="BUC21" s="225"/>
      <c r="BUD21" s="225"/>
      <c r="BUE21" s="225"/>
      <c r="BUF21" s="225"/>
      <c r="BUG21" s="225"/>
      <c r="BUH21" s="225"/>
      <c r="BUI21" s="225"/>
      <c r="BUJ21" s="225"/>
      <c r="BUK21" s="225"/>
      <c r="BUL21" s="225"/>
      <c r="BUM21" s="225"/>
      <c r="BUN21" s="225"/>
      <c r="BUO21" s="225"/>
      <c r="BUP21" s="225"/>
      <c r="BUQ21" s="225"/>
      <c r="BUR21" s="225"/>
      <c r="BUS21" s="225"/>
      <c r="BUT21" s="225"/>
      <c r="BUU21" s="225"/>
      <c r="BUV21" s="225"/>
      <c r="BUW21" s="225"/>
      <c r="BUX21" s="225"/>
      <c r="BUY21" s="225"/>
      <c r="BUZ21" s="225"/>
      <c r="BVA21" s="225"/>
      <c r="BVB21" s="225"/>
      <c r="BVC21" s="225"/>
      <c r="BVD21" s="225"/>
      <c r="BVE21" s="225"/>
      <c r="BVF21" s="225"/>
      <c r="BVG21" s="225"/>
      <c r="BVH21" s="225"/>
      <c r="BVI21" s="225"/>
      <c r="BVJ21" s="225"/>
      <c r="BVK21" s="225"/>
      <c r="BVL21" s="225"/>
      <c r="BVM21" s="225"/>
      <c r="BVN21" s="225"/>
      <c r="BVO21" s="225"/>
      <c r="BVP21" s="225"/>
      <c r="BVQ21" s="225"/>
      <c r="BVR21" s="225"/>
      <c r="BVS21" s="225"/>
      <c r="BVT21" s="225"/>
      <c r="BVU21" s="225"/>
      <c r="BVV21" s="225"/>
      <c r="BVW21" s="225"/>
      <c r="BVX21" s="225"/>
      <c r="BVY21" s="225"/>
      <c r="BVZ21" s="225"/>
      <c r="BWA21" s="225"/>
      <c r="BWB21" s="225"/>
      <c r="BWC21" s="225"/>
      <c r="BWD21" s="225"/>
      <c r="BWE21" s="225"/>
      <c r="BWF21" s="225"/>
      <c r="BWG21" s="225"/>
      <c r="BWH21" s="225"/>
      <c r="BWI21" s="225"/>
      <c r="BWJ21" s="225"/>
      <c r="BWK21" s="225"/>
      <c r="BWL21" s="225"/>
      <c r="BWM21" s="225"/>
      <c r="BWN21" s="225"/>
      <c r="BWO21" s="225"/>
      <c r="BWP21" s="225"/>
      <c r="BWQ21" s="225"/>
      <c r="BWR21" s="225"/>
      <c r="BWS21" s="225"/>
      <c r="BWT21" s="225"/>
      <c r="BWU21" s="225"/>
      <c r="BWV21" s="225"/>
      <c r="BWW21" s="225"/>
      <c r="BWX21" s="225"/>
      <c r="BWY21" s="225"/>
      <c r="BWZ21" s="225"/>
      <c r="BXA21" s="225"/>
      <c r="BXB21" s="225"/>
      <c r="BXC21" s="225"/>
      <c r="BXD21" s="225"/>
      <c r="BXE21" s="225"/>
      <c r="BXF21" s="225"/>
      <c r="BXG21" s="225"/>
      <c r="BXH21" s="225"/>
      <c r="BXI21" s="225"/>
      <c r="BXJ21" s="225"/>
      <c r="BXK21" s="225"/>
      <c r="BXL21" s="225"/>
      <c r="BXM21" s="225"/>
      <c r="BXN21" s="225"/>
      <c r="BXO21" s="225"/>
      <c r="BXP21" s="225"/>
      <c r="BXQ21" s="225"/>
      <c r="BXR21" s="225"/>
      <c r="BXS21" s="225"/>
      <c r="BXT21" s="225"/>
      <c r="BXU21" s="225"/>
      <c r="BXV21" s="225"/>
      <c r="BXW21" s="225"/>
      <c r="BXX21" s="225"/>
      <c r="BXY21" s="225"/>
      <c r="BXZ21" s="225"/>
      <c r="BYA21" s="225"/>
      <c r="BYB21" s="225"/>
      <c r="BYC21" s="225"/>
      <c r="BYD21" s="225"/>
      <c r="BYE21" s="225"/>
      <c r="BYF21" s="225"/>
      <c r="BYG21" s="225"/>
      <c r="BYH21" s="225"/>
      <c r="BYI21" s="225"/>
      <c r="BYJ21" s="225"/>
      <c r="BYK21" s="225"/>
      <c r="BYL21" s="225"/>
      <c r="BYM21" s="225"/>
      <c r="BYN21" s="225"/>
      <c r="BYO21" s="225"/>
      <c r="BYP21" s="225"/>
      <c r="BYQ21" s="225"/>
      <c r="BYR21" s="225"/>
      <c r="BYS21" s="225"/>
      <c r="BYT21" s="225"/>
      <c r="BYU21" s="225"/>
      <c r="BYV21" s="225"/>
      <c r="BYW21" s="225"/>
      <c r="BYX21" s="225"/>
      <c r="BYY21" s="225"/>
      <c r="BYZ21" s="225"/>
      <c r="BZA21" s="225"/>
      <c r="BZB21" s="225"/>
      <c r="BZC21" s="225"/>
      <c r="BZD21" s="225"/>
      <c r="BZE21" s="225"/>
      <c r="BZF21" s="225"/>
      <c r="BZG21" s="225"/>
      <c r="BZH21" s="225"/>
      <c r="BZI21" s="225"/>
      <c r="BZJ21" s="225"/>
      <c r="BZK21" s="225"/>
      <c r="BZL21" s="225"/>
      <c r="BZM21" s="225"/>
      <c r="BZN21" s="225"/>
      <c r="BZO21" s="225"/>
      <c r="BZP21" s="225"/>
      <c r="BZQ21" s="225"/>
      <c r="BZR21" s="225"/>
      <c r="BZS21" s="225"/>
      <c r="BZT21" s="225"/>
      <c r="BZU21" s="225"/>
      <c r="BZV21" s="225"/>
      <c r="BZW21" s="225"/>
      <c r="BZX21" s="225"/>
      <c r="BZY21" s="225"/>
      <c r="BZZ21" s="225"/>
      <c r="CAA21" s="225"/>
      <c r="CAB21" s="225"/>
      <c r="CAC21" s="225"/>
      <c r="CAD21" s="225"/>
      <c r="CAE21" s="225"/>
      <c r="CAF21" s="225"/>
      <c r="CAG21" s="225"/>
      <c r="CAH21" s="225"/>
      <c r="CAI21" s="225"/>
      <c r="CAJ21" s="225"/>
      <c r="CAK21" s="225"/>
      <c r="CAL21" s="225"/>
      <c r="CAM21" s="225"/>
      <c r="CAN21" s="225"/>
      <c r="CAO21" s="225"/>
      <c r="CAP21" s="225"/>
      <c r="CAQ21" s="225"/>
      <c r="CAR21" s="225"/>
      <c r="CAS21" s="225"/>
      <c r="CAT21" s="225"/>
      <c r="CAU21" s="225"/>
      <c r="CAV21" s="225"/>
      <c r="CAW21" s="225"/>
      <c r="CAX21" s="225"/>
      <c r="CAY21" s="225"/>
      <c r="CAZ21" s="225"/>
      <c r="CBA21" s="225"/>
      <c r="CBB21" s="225"/>
      <c r="CBC21" s="225"/>
      <c r="CBD21" s="225"/>
      <c r="CBE21" s="225"/>
      <c r="CBF21" s="225"/>
      <c r="CBG21" s="225"/>
      <c r="CBH21" s="225"/>
      <c r="CBI21" s="225"/>
      <c r="CBJ21" s="225"/>
      <c r="CBK21" s="225"/>
      <c r="CBL21" s="225"/>
      <c r="CBM21" s="225"/>
      <c r="CBN21" s="225"/>
      <c r="CBO21" s="225"/>
      <c r="CBP21" s="225"/>
      <c r="CBQ21" s="225"/>
      <c r="CBR21" s="225"/>
      <c r="CBS21" s="225"/>
      <c r="CBT21" s="225"/>
      <c r="CBU21" s="225"/>
      <c r="CBV21" s="225"/>
      <c r="CBW21" s="225"/>
      <c r="CBX21" s="225"/>
      <c r="CBY21" s="225"/>
      <c r="CBZ21" s="225"/>
      <c r="CCA21" s="225"/>
      <c r="CCB21" s="225"/>
      <c r="CCC21" s="225"/>
      <c r="CCD21" s="225"/>
      <c r="CCE21" s="225"/>
      <c r="CCF21" s="225"/>
      <c r="CCG21" s="225"/>
      <c r="CCH21" s="225"/>
      <c r="CCI21" s="225"/>
      <c r="CCJ21" s="225"/>
      <c r="CCK21" s="225"/>
      <c r="CCL21" s="225"/>
      <c r="CCM21" s="225"/>
      <c r="CCN21" s="225"/>
      <c r="CCO21" s="225"/>
      <c r="CCP21" s="225"/>
      <c r="CCQ21" s="225"/>
      <c r="CCR21" s="225"/>
      <c r="CCS21" s="225"/>
      <c r="CCT21" s="225"/>
      <c r="CCU21" s="225"/>
      <c r="CCV21" s="225"/>
      <c r="CCW21" s="225"/>
      <c r="CCX21" s="225"/>
      <c r="CCY21" s="225"/>
      <c r="CCZ21" s="225"/>
      <c r="CDA21" s="225"/>
      <c r="CDB21" s="225"/>
      <c r="CDC21" s="225"/>
      <c r="CDD21" s="225"/>
      <c r="CDE21" s="225"/>
      <c r="CDF21" s="225"/>
      <c r="CDG21" s="225"/>
      <c r="CDH21" s="225"/>
      <c r="CDI21" s="225"/>
      <c r="CDJ21" s="225"/>
      <c r="CDK21" s="225"/>
      <c r="CDL21" s="225"/>
      <c r="CDM21" s="225"/>
      <c r="CDN21" s="225"/>
      <c r="CDO21" s="225"/>
      <c r="CDP21" s="225"/>
      <c r="CDQ21" s="225"/>
      <c r="CDR21" s="225"/>
      <c r="CDS21" s="225"/>
      <c r="CDT21" s="225"/>
      <c r="CDU21" s="225"/>
      <c r="CDV21" s="225"/>
      <c r="CDW21" s="225"/>
      <c r="CDX21" s="225"/>
      <c r="CDY21" s="225"/>
      <c r="CDZ21" s="225"/>
      <c r="CEA21" s="225"/>
      <c r="CEB21" s="225"/>
      <c r="CEC21" s="225"/>
      <c r="CED21" s="225"/>
      <c r="CEE21" s="225"/>
      <c r="CEF21" s="225"/>
      <c r="CEG21" s="225"/>
      <c r="CEH21" s="225"/>
      <c r="CEI21" s="225"/>
      <c r="CEJ21" s="225"/>
      <c r="CEK21" s="225"/>
      <c r="CEL21" s="225"/>
      <c r="CEM21" s="225"/>
      <c r="CEN21" s="225"/>
      <c r="CEO21" s="225"/>
      <c r="CEP21" s="225"/>
      <c r="CEQ21" s="225"/>
      <c r="CER21" s="225"/>
      <c r="CES21" s="225"/>
      <c r="CET21" s="225"/>
      <c r="CEU21" s="225"/>
      <c r="CEV21" s="225"/>
      <c r="CEW21" s="225"/>
      <c r="CEX21" s="225"/>
      <c r="CEY21" s="225"/>
      <c r="CEZ21" s="225"/>
      <c r="CFA21" s="225"/>
      <c r="CFB21" s="225"/>
      <c r="CFC21" s="225"/>
      <c r="CFD21" s="225"/>
      <c r="CFE21" s="225"/>
      <c r="CFF21" s="225"/>
      <c r="CFG21" s="225"/>
      <c r="CFH21" s="225"/>
      <c r="CFI21" s="225"/>
      <c r="CFJ21" s="225"/>
      <c r="CFK21" s="225"/>
      <c r="CFL21" s="225"/>
      <c r="CFM21" s="225"/>
      <c r="CFN21" s="225"/>
      <c r="CFO21" s="225"/>
      <c r="CFP21" s="225"/>
      <c r="CFQ21" s="225"/>
      <c r="CFR21" s="225"/>
      <c r="CFS21" s="225"/>
      <c r="CFT21" s="225"/>
      <c r="CFU21" s="225"/>
      <c r="CFV21" s="225"/>
      <c r="CFW21" s="225"/>
      <c r="CFX21" s="225"/>
      <c r="CFY21" s="225"/>
      <c r="CFZ21" s="225"/>
      <c r="CGA21" s="225"/>
      <c r="CGB21" s="225"/>
      <c r="CGC21" s="225"/>
      <c r="CGD21" s="225"/>
      <c r="CGE21" s="225"/>
      <c r="CGF21" s="225"/>
      <c r="CGG21" s="225"/>
      <c r="CGH21" s="225"/>
      <c r="CGI21" s="225"/>
      <c r="CGJ21" s="225"/>
      <c r="CGK21" s="225"/>
      <c r="CGL21" s="225"/>
      <c r="CGM21" s="225"/>
      <c r="CGN21" s="225"/>
      <c r="CGO21" s="225"/>
      <c r="CGP21" s="225"/>
      <c r="CGQ21" s="225"/>
      <c r="CGR21" s="225"/>
      <c r="CGS21" s="225"/>
      <c r="CGT21" s="225"/>
      <c r="CGU21" s="225"/>
      <c r="CGV21" s="225"/>
      <c r="CGW21" s="225"/>
      <c r="CGX21" s="225"/>
      <c r="CGY21" s="225"/>
      <c r="CGZ21" s="225"/>
      <c r="CHA21" s="225"/>
      <c r="CHB21" s="225"/>
      <c r="CHC21" s="225"/>
      <c r="CHD21" s="225"/>
      <c r="CHE21" s="225"/>
      <c r="CHF21" s="225"/>
      <c r="CHG21" s="225"/>
      <c r="CHH21" s="225"/>
      <c r="CHI21" s="225"/>
      <c r="CHJ21" s="225"/>
      <c r="CHK21" s="225"/>
      <c r="CHL21" s="225"/>
      <c r="CHM21" s="225"/>
      <c r="CHN21" s="225"/>
      <c r="CHO21" s="225"/>
      <c r="CHP21" s="225"/>
      <c r="CHQ21" s="225"/>
      <c r="CHR21" s="225"/>
      <c r="CHS21" s="225"/>
      <c r="CHT21" s="225"/>
      <c r="CHU21" s="225"/>
      <c r="CHV21" s="225"/>
      <c r="CHW21" s="225"/>
      <c r="CHX21" s="225"/>
      <c r="CHY21" s="225"/>
      <c r="CHZ21" s="225"/>
      <c r="CIA21" s="225"/>
      <c r="CIB21" s="225"/>
      <c r="CIC21" s="225"/>
      <c r="CID21" s="225"/>
      <c r="CIE21" s="225"/>
      <c r="CIF21" s="225"/>
      <c r="CIG21" s="225"/>
      <c r="CIH21" s="225"/>
      <c r="CII21" s="225"/>
      <c r="CIJ21" s="225"/>
      <c r="CIK21" s="225"/>
      <c r="CIL21" s="225"/>
      <c r="CIM21" s="225"/>
      <c r="CIN21" s="225"/>
      <c r="CIO21" s="225"/>
      <c r="CIP21" s="225"/>
      <c r="CIQ21" s="225"/>
      <c r="CIR21" s="225"/>
      <c r="CIS21" s="225"/>
      <c r="CIT21" s="225"/>
      <c r="CIU21" s="225"/>
      <c r="CIV21" s="225"/>
      <c r="CIW21" s="225"/>
      <c r="CIX21" s="225"/>
      <c r="CIY21" s="225"/>
      <c r="CIZ21" s="225"/>
      <c r="CJA21" s="225"/>
      <c r="CJB21" s="225"/>
      <c r="CJC21" s="225"/>
      <c r="CJD21" s="225"/>
      <c r="CJE21" s="225"/>
      <c r="CJF21" s="225"/>
      <c r="CJG21" s="225"/>
      <c r="CJH21" s="225"/>
      <c r="CJI21" s="225"/>
      <c r="CJJ21" s="225"/>
      <c r="CJK21" s="225"/>
      <c r="CJL21" s="225"/>
      <c r="CJM21" s="225"/>
      <c r="CJN21" s="225"/>
      <c r="CJO21" s="225"/>
      <c r="CJP21" s="225"/>
      <c r="CJQ21" s="225"/>
      <c r="CJR21" s="225"/>
      <c r="CJS21" s="225"/>
      <c r="CJT21" s="225"/>
      <c r="CJU21" s="225"/>
      <c r="CJV21" s="225"/>
      <c r="CJW21" s="225"/>
      <c r="CJX21" s="225"/>
      <c r="CJY21" s="225"/>
      <c r="CJZ21" s="225"/>
      <c r="CKA21" s="225"/>
      <c r="CKB21" s="225"/>
      <c r="CKC21" s="225"/>
      <c r="CKD21" s="225"/>
      <c r="CKE21" s="225"/>
      <c r="CKF21" s="225"/>
      <c r="CKG21" s="225"/>
      <c r="CKH21" s="225"/>
      <c r="CKI21" s="225"/>
      <c r="CKJ21" s="225"/>
      <c r="CKK21" s="225"/>
      <c r="CKL21" s="225"/>
      <c r="CKM21" s="225"/>
      <c r="CKN21" s="225"/>
      <c r="CKO21" s="225"/>
      <c r="CKP21" s="225"/>
      <c r="CKQ21" s="225"/>
      <c r="CKR21" s="225"/>
      <c r="CKS21" s="225"/>
      <c r="CKT21" s="225"/>
      <c r="CKU21" s="225"/>
      <c r="CKV21" s="225"/>
      <c r="CKW21" s="225"/>
      <c r="CKX21" s="225"/>
      <c r="CKY21" s="225"/>
      <c r="CKZ21" s="225"/>
      <c r="CLA21" s="225"/>
      <c r="CLB21" s="225"/>
      <c r="CLC21" s="225"/>
      <c r="CLD21" s="225"/>
      <c r="CLE21" s="225"/>
      <c r="CLF21" s="225"/>
      <c r="CLG21" s="225"/>
      <c r="CLH21" s="225"/>
      <c r="CLI21" s="225"/>
      <c r="CLJ21" s="225"/>
      <c r="CLK21" s="225"/>
      <c r="CLL21" s="225"/>
      <c r="CLM21" s="225"/>
      <c r="CLN21" s="225"/>
      <c r="CLO21" s="225"/>
      <c r="CLP21" s="225"/>
      <c r="CLQ21" s="225"/>
      <c r="CLR21" s="225"/>
      <c r="CLS21" s="225"/>
      <c r="CLT21" s="225"/>
      <c r="CLU21" s="225"/>
      <c r="CLV21" s="225"/>
      <c r="CLW21" s="225"/>
      <c r="CLX21" s="225"/>
      <c r="CLY21" s="225"/>
      <c r="CLZ21" s="225"/>
      <c r="CMA21" s="225"/>
      <c r="CMB21" s="225"/>
      <c r="CMC21" s="225"/>
      <c r="CMD21" s="225"/>
      <c r="CME21" s="225"/>
      <c r="CMF21" s="225"/>
      <c r="CMG21" s="225"/>
      <c r="CMH21" s="225"/>
      <c r="CMI21" s="225"/>
      <c r="CMJ21" s="225"/>
      <c r="CMK21" s="225"/>
      <c r="CML21" s="225"/>
      <c r="CMM21" s="225"/>
      <c r="CMN21" s="225"/>
      <c r="CMO21" s="225"/>
      <c r="CMP21" s="225"/>
      <c r="CMQ21" s="225"/>
      <c r="CMR21" s="225"/>
      <c r="CMS21" s="225"/>
      <c r="CMT21" s="225"/>
      <c r="CMU21" s="225"/>
      <c r="CMV21" s="225"/>
      <c r="CMW21" s="225"/>
      <c r="CMX21" s="225"/>
      <c r="CMY21" s="225"/>
      <c r="CMZ21" s="225"/>
      <c r="CNA21" s="225"/>
      <c r="CNB21" s="225"/>
      <c r="CNC21" s="225"/>
      <c r="CND21" s="225"/>
      <c r="CNE21" s="225"/>
      <c r="CNF21" s="225"/>
      <c r="CNG21" s="225"/>
      <c r="CNH21" s="225"/>
      <c r="CNI21" s="225"/>
      <c r="CNJ21" s="225"/>
      <c r="CNK21" s="225"/>
      <c r="CNL21" s="225"/>
      <c r="CNM21" s="225"/>
      <c r="CNN21" s="225"/>
      <c r="CNO21" s="225"/>
      <c r="CNP21" s="225"/>
      <c r="CNQ21" s="225"/>
      <c r="CNR21" s="225"/>
      <c r="CNS21" s="225"/>
      <c r="CNT21" s="225"/>
      <c r="CNU21" s="225"/>
      <c r="CNV21" s="225"/>
      <c r="CNW21" s="225"/>
      <c r="CNX21" s="225"/>
      <c r="CNY21" s="225"/>
      <c r="CNZ21" s="225"/>
      <c r="COA21" s="225"/>
      <c r="COB21" s="225"/>
      <c r="COC21" s="225"/>
      <c r="COD21" s="225"/>
      <c r="COE21" s="225"/>
      <c r="COF21" s="225"/>
      <c r="COG21" s="225"/>
      <c r="COH21" s="225"/>
      <c r="COI21" s="225"/>
      <c r="COJ21" s="225"/>
      <c r="COK21" s="225"/>
      <c r="COL21" s="225"/>
      <c r="COM21" s="225"/>
      <c r="CON21" s="225"/>
      <c r="COO21" s="225"/>
      <c r="COP21" s="225"/>
      <c r="COQ21" s="225"/>
      <c r="COR21" s="225"/>
      <c r="COS21" s="225"/>
      <c r="COT21" s="225"/>
      <c r="COU21" s="225"/>
      <c r="COV21" s="225"/>
      <c r="COW21" s="225"/>
      <c r="COX21" s="225"/>
      <c r="COY21" s="225"/>
      <c r="COZ21" s="225"/>
      <c r="CPA21" s="225"/>
      <c r="CPB21" s="225"/>
      <c r="CPC21" s="225"/>
      <c r="CPD21" s="225"/>
      <c r="CPE21" s="225"/>
      <c r="CPF21" s="225"/>
      <c r="CPG21" s="225"/>
      <c r="CPH21" s="225"/>
      <c r="CPI21" s="225"/>
      <c r="CPJ21" s="225"/>
      <c r="CPK21" s="225"/>
      <c r="CPL21" s="225"/>
      <c r="CPM21" s="225"/>
      <c r="CPN21" s="225"/>
      <c r="CPO21" s="225"/>
      <c r="CPP21" s="225"/>
      <c r="CPQ21" s="225"/>
      <c r="CPR21" s="225"/>
      <c r="CPS21" s="225"/>
      <c r="CPT21" s="225"/>
      <c r="CPU21" s="225"/>
      <c r="CPV21" s="225"/>
      <c r="CPW21" s="225"/>
      <c r="CPX21" s="225"/>
      <c r="CPY21" s="225"/>
      <c r="CPZ21" s="225"/>
      <c r="CQA21" s="225"/>
      <c r="CQB21" s="225"/>
      <c r="CQC21" s="225"/>
      <c r="CQD21" s="225"/>
      <c r="CQE21" s="225"/>
      <c r="CQF21" s="225"/>
      <c r="CQG21" s="225"/>
      <c r="CQH21" s="225"/>
      <c r="CQI21" s="225"/>
      <c r="CQJ21" s="225"/>
      <c r="CQK21" s="225"/>
      <c r="CQL21" s="225"/>
      <c r="CQM21" s="225"/>
      <c r="CQN21" s="225"/>
      <c r="CQO21" s="225"/>
      <c r="CQP21" s="225"/>
      <c r="CQQ21" s="225"/>
      <c r="CQR21" s="225"/>
      <c r="CQS21" s="225"/>
      <c r="CQT21" s="225"/>
      <c r="CQU21" s="225"/>
      <c r="CQV21" s="225"/>
      <c r="CQW21" s="225"/>
      <c r="CQX21" s="225"/>
      <c r="CQY21" s="225"/>
      <c r="CQZ21" s="225"/>
      <c r="CRA21" s="225"/>
      <c r="CRB21" s="225"/>
      <c r="CRC21" s="225"/>
      <c r="CRD21" s="225"/>
      <c r="CRE21" s="225"/>
      <c r="CRF21" s="225"/>
      <c r="CRG21" s="225"/>
      <c r="CRH21" s="225"/>
      <c r="CRI21" s="225"/>
      <c r="CRJ21" s="225"/>
      <c r="CRK21" s="225"/>
      <c r="CRL21" s="225"/>
      <c r="CRM21" s="225"/>
      <c r="CRN21" s="225"/>
      <c r="CRO21" s="225"/>
      <c r="CRP21" s="225"/>
      <c r="CRQ21" s="225"/>
      <c r="CRR21" s="225"/>
      <c r="CRS21" s="225"/>
      <c r="CRT21" s="225"/>
      <c r="CRU21" s="225"/>
      <c r="CRV21" s="225"/>
      <c r="CRW21" s="225"/>
      <c r="CRX21" s="225"/>
      <c r="CRY21" s="225"/>
      <c r="CRZ21" s="225"/>
      <c r="CSA21" s="225"/>
      <c r="CSB21" s="225"/>
      <c r="CSC21" s="225"/>
      <c r="CSD21" s="225"/>
      <c r="CSE21" s="225"/>
      <c r="CSF21" s="225"/>
      <c r="CSG21" s="225"/>
      <c r="CSH21" s="225"/>
      <c r="CSI21" s="225"/>
      <c r="CSJ21" s="225"/>
      <c r="CSK21" s="225"/>
      <c r="CSL21" s="225"/>
      <c r="CSM21" s="225"/>
      <c r="CSN21" s="225"/>
      <c r="CSO21" s="225"/>
      <c r="CSP21" s="225"/>
      <c r="CSQ21" s="225"/>
      <c r="CSR21" s="225"/>
      <c r="CSS21" s="225"/>
      <c r="CST21" s="225"/>
      <c r="CSU21" s="225"/>
      <c r="CSV21" s="225"/>
      <c r="CSW21" s="225"/>
      <c r="CSX21" s="225"/>
      <c r="CSY21" s="225"/>
      <c r="CSZ21" s="225"/>
      <c r="CTA21" s="225"/>
      <c r="CTB21" s="225"/>
      <c r="CTC21" s="225"/>
      <c r="CTD21" s="225"/>
      <c r="CTE21" s="225"/>
      <c r="CTF21" s="225"/>
      <c r="CTG21" s="225"/>
      <c r="CTH21" s="225"/>
      <c r="CTI21" s="225"/>
      <c r="CTJ21" s="225"/>
      <c r="CTK21" s="225"/>
      <c r="CTL21" s="225"/>
      <c r="CTM21" s="225"/>
      <c r="CTN21" s="225"/>
      <c r="CTO21" s="225"/>
      <c r="CTP21" s="225"/>
      <c r="CTQ21" s="225"/>
      <c r="CTR21" s="225"/>
      <c r="CTS21" s="225"/>
      <c r="CTT21" s="225"/>
      <c r="CTU21" s="225"/>
      <c r="CTV21" s="225"/>
      <c r="CTW21" s="225"/>
      <c r="CTX21" s="225"/>
      <c r="CTY21" s="225"/>
      <c r="CTZ21" s="225"/>
      <c r="CUA21" s="225"/>
      <c r="CUB21" s="225"/>
      <c r="CUC21" s="225"/>
      <c r="CUD21" s="225"/>
      <c r="CUE21" s="225"/>
      <c r="CUF21" s="225"/>
      <c r="CUG21" s="225"/>
      <c r="CUH21" s="225"/>
      <c r="CUI21" s="225"/>
      <c r="CUJ21" s="225"/>
      <c r="CUK21" s="225"/>
      <c r="CUL21" s="225"/>
      <c r="CUM21" s="225"/>
      <c r="CUN21" s="225"/>
      <c r="CUO21" s="225"/>
      <c r="CUP21" s="225"/>
      <c r="CUQ21" s="225"/>
      <c r="CUR21" s="225"/>
      <c r="CUS21" s="225"/>
      <c r="CUT21" s="225"/>
      <c r="CUU21" s="225"/>
      <c r="CUV21" s="225"/>
      <c r="CUW21" s="225"/>
      <c r="CUX21" s="225"/>
      <c r="CUY21" s="225"/>
      <c r="CUZ21" s="225"/>
      <c r="CVA21" s="225"/>
      <c r="CVB21" s="225"/>
      <c r="CVC21" s="225"/>
      <c r="CVD21" s="225"/>
      <c r="CVE21" s="225"/>
      <c r="CVF21" s="225"/>
      <c r="CVG21" s="225"/>
      <c r="CVH21" s="225"/>
      <c r="CVI21" s="225"/>
      <c r="CVJ21" s="225"/>
      <c r="CVK21" s="225"/>
      <c r="CVL21" s="225"/>
      <c r="CVM21" s="225"/>
      <c r="CVN21" s="225"/>
      <c r="CVO21" s="225"/>
      <c r="CVP21" s="225"/>
      <c r="CVQ21" s="225"/>
      <c r="CVR21" s="225"/>
      <c r="CVS21" s="225"/>
      <c r="CVT21" s="225"/>
      <c r="CVU21" s="225"/>
      <c r="CVV21" s="225"/>
      <c r="CVW21" s="225"/>
      <c r="CVX21" s="225"/>
      <c r="CVY21" s="225"/>
      <c r="CVZ21" s="225"/>
      <c r="CWA21" s="225"/>
      <c r="CWB21" s="225"/>
      <c r="CWC21" s="225"/>
      <c r="CWD21" s="225"/>
      <c r="CWE21" s="225"/>
      <c r="CWF21" s="225"/>
      <c r="CWG21" s="225"/>
      <c r="CWH21" s="225"/>
      <c r="CWI21" s="225"/>
      <c r="CWJ21" s="225"/>
      <c r="CWK21" s="225"/>
      <c r="CWL21" s="225"/>
      <c r="CWM21" s="225"/>
      <c r="CWN21" s="225"/>
      <c r="CWO21" s="225"/>
      <c r="CWP21" s="225"/>
      <c r="CWQ21" s="225"/>
      <c r="CWR21" s="225"/>
      <c r="CWS21" s="225"/>
      <c r="CWT21" s="225"/>
      <c r="CWU21" s="225"/>
      <c r="CWV21" s="225"/>
      <c r="CWW21" s="225"/>
      <c r="CWX21" s="225"/>
      <c r="CWY21" s="225"/>
      <c r="CWZ21" s="225"/>
      <c r="CXA21" s="225"/>
      <c r="CXB21" s="225"/>
      <c r="CXC21" s="225"/>
      <c r="CXD21" s="225"/>
      <c r="CXE21" s="225"/>
      <c r="CXF21" s="225"/>
      <c r="CXG21" s="225"/>
      <c r="CXH21" s="225"/>
      <c r="CXI21" s="225"/>
      <c r="CXJ21" s="225"/>
      <c r="CXK21" s="225"/>
      <c r="CXL21" s="225"/>
      <c r="CXM21" s="225"/>
      <c r="CXN21" s="225"/>
      <c r="CXO21" s="225"/>
      <c r="CXP21" s="225"/>
      <c r="CXQ21" s="225"/>
      <c r="CXR21" s="225"/>
      <c r="CXS21" s="225"/>
      <c r="CXT21" s="225"/>
      <c r="CXU21" s="225"/>
      <c r="CXV21" s="225"/>
      <c r="CXW21" s="225"/>
      <c r="CXX21" s="225"/>
      <c r="CXY21" s="225"/>
      <c r="CXZ21" s="225"/>
      <c r="CYA21" s="225"/>
      <c r="CYB21" s="225"/>
      <c r="CYC21" s="225"/>
      <c r="CYD21" s="225"/>
      <c r="CYE21" s="225"/>
      <c r="CYF21" s="225"/>
      <c r="CYG21" s="225"/>
      <c r="CYH21" s="225"/>
      <c r="CYI21" s="225"/>
      <c r="CYJ21" s="225"/>
      <c r="CYK21" s="225"/>
      <c r="CYL21" s="225"/>
      <c r="CYM21" s="225"/>
      <c r="CYN21" s="225"/>
      <c r="CYO21" s="225"/>
      <c r="CYP21" s="225"/>
      <c r="CYQ21" s="225"/>
      <c r="CYR21" s="225"/>
      <c r="CYS21" s="225"/>
      <c r="CYT21" s="225"/>
      <c r="CYU21" s="225"/>
      <c r="CYV21" s="225"/>
      <c r="CYW21" s="225"/>
      <c r="CYX21" s="225"/>
      <c r="CYY21" s="225"/>
      <c r="CYZ21" s="225"/>
      <c r="CZA21" s="225"/>
      <c r="CZB21" s="225"/>
      <c r="CZC21" s="225"/>
      <c r="CZD21" s="225"/>
      <c r="CZE21" s="225"/>
      <c r="CZF21" s="225"/>
      <c r="CZG21" s="225"/>
      <c r="CZH21" s="225"/>
      <c r="CZI21" s="225"/>
      <c r="CZJ21" s="225"/>
      <c r="CZK21" s="225"/>
      <c r="CZL21" s="225"/>
      <c r="CZM21" s="225"/>
      <c r="CZN21" s="225"/>
      <c r="CZO21" s="225"/>
      <c r="CZP21" s="225"/>
      <c r="CZQ21" s="225"/>
      <c r="CZR21" s="225"/>
      <c r="CZS21" s="225"/>
      <c r="CZT21" s="225"/>
      <c r="CZU21" s="225"/>
      <c r="CZV21" s="225"/>
      <c r="CZW21" s="225"/>
      <c r="CZX21" s="225"/>
      <c r="CZY21" s="225"/>
      <c r="CZZ21" s="225"/>
      <c r="DAA21" s="225"/>
      <c r="DAB21" s="225"/>
      <c r="DAC21" s="225"/>
      <c r="DAD21" s="225"/>
      <c r="DAE21" s="225"/>
      <c r="DAF21" s="225"/>
      <c r="DAG21" s="225"/>
      <c r="DAH21" s="225"/>
      <c r="DAI21" s="225"/>
      <c r="DAJ21" s="225"/>
      <c r="DAK21" s="225"/>
      <c r="DAL21" s="225"/>
      <c r="DAM21" s="225"/>
      <c r="DAN21" s="225"/>
      <c r="DAO21" s="225"/>
      <c r="DAP21" s="225"/>
      <c r="DAQ21" s="225"/>
      <c r="DAR21" s="225"/>
      <c r="DAS21" s="225"/>
      <c r="DAT21" s="225"/>
      <c r="DAU21" s="225"/>
      <c r="DAV21" s="225"/>
      <c r="DAW21" s="225"/>
      <c r="DAX21" s="225"/>
      <c r="DAY21" s="225"/>
      <c r="DAZ21" s="225"/>
      <c r="DBA21" s="225"/>
      <c r="DBB21" s="225"/>
      <c r="DBC21" s="225"/>
      <c r="DBD21" s="225"/>
      <c r="DBE21" s="225"/>
      <c r="DBF21" s="225"/>
      <c r="DBG21" s="225"/>
      <c r="DBH21" s="225"/>
      <c r="DBI21" s="225"/>
      <c r="DBJ21" s="225"/>
      <c r="DBK21" s="225"/>
      <c r="DBL21" s="225"/>
      <c r="DBM21" s="225"/>
      <c r="DBN21" s="225"/>
      <c r="DBO21" s="225"/>
      <c r="DBP21" s="225"/>
      <c r="DBQ21" s="225"/>
      <c r="DBR21" s="225"/>
      <c r="DBS21" s="225"/>
      <c r="DBT21" s="225"/>
      <c r="DBU21" s="225"/>
      <c r="DBV21" s="225"/>
      <c r="DBW21" s="225"/>
      <c r="DBX21" s="225"/>
      <c r="DBY21" s="225"/>
      <c r="DBZ21" s="225"/>
      <c r="DCA21" s="225"/>
      <c r="DCB21" s="225"/>
      <c r="DCC21" s="225"/>
      <c r="DCD21" s="225"/>
      <c r="DCE21" s="225"/>
      <c r="DCF21" s="225"/>
      <c r="DCG21" s="225"/>
      <c r="DCH21" s="225"/>
      <c r="DCI21" s="225"/>
      <c r="DCJ21" s="225"/>
      <c r="DCK21" s="225"/>
      <c r="DCL21" s="225"/>
      <c r="DCM21" s="225"/>
      <c r="DCN21" s="225"/>
      <c r="DCO21" s="225"/>
      <c r="DCP21" s="225"/>
      <c r="DCQ21" s="225"/>
      <c r="DCR21" s="225"/>
      <c r="DCS21" s="225"/>
      <c r="DCT21" s="225"/>
      <c r="DCU21" s="225"/>
      <c r="DCV21" s="225"/>
      <c r="DCW21" s="225"/>
      <c r="DCX21" s="225"/>
      <c r="DCY21" s="225"/>
      <c r="DCZ21" s="225"/>
      <c r="DDA21" s="225"/>
      <c r="DDB21" s="225"/>
      <c r="DDC21" s="225"/>
      <c r="DDD21" s="225"/>
      <c r="DDE21" s="225"/>
      <c r="DDF21" s="225"/>
      <c r="DDG21" s="225"/>
      <c r="DDH21" s="225"/>
      <c r="DDI21" s="225"/>
      <c r="DDJ21" s="225"/>
      <c r="DDK21" s="225"/>
      <c r="DDL21" s="225"/>
      <c r="DDM21" s="225"/>
      <c r="DDN21" s="225"/>
      <c r="DDO21" s="225"/>
      <c r="DDP21" s="225"/>
      <c r="DDQ21" s="225"/>
      <c r="DDR21" s="225"/>
      <c r="DDS21" s="225"/>
      <c r="DDT21" s="225"/>
      <c r="DDU21" s="225"/>
      <c r="DDV21" s="225"/>
      <c r="DDW21" s="225"/>
      <c r="DDX21" s="225"/>
      <c r="DDY21" s="225"/>
      <c r="DDZ21" s="225"/>
      <c r="DEA21" s="225"/>
      <c r="DEB21" s="225"/>
      <c r="DEC21" s="225"/>
      <c r="DED21" s="225"/>
      <c r="DEE21" s="225"/>
      <c r="DEF21" s="225"/>
      <c r="DEG21" s="225"/>
      <c r="DEH21" s="225"/>
      <c r="DEI21" s="225"/>
      <c r="DEJ21" s="225"/>
      <c r="DEK21" s="225"/>
      <c r="DEL21" s="225"/>
      <c r="DEM21" s="225"/>
      <c r="DEN21" s="225"/>
      <c r="DEO21" s="225"/>
      <c r="DEP21" s="225"/>
      <c r="DEQ21" s="225"/>
      <c r="DER21" s="225"/>
      <c r="DES21" s="225"/>
      <c r="DET21" s="225"/>
      <c r="DEU21" s="225"/>
      <c r="DEV21" s="225"/>
      <c r="DEW21" s="225"/>
      <c r="DEX21" s="225"/>
      <c r="DEY21" s="225"/>
      <c r="DEZ21" s="225"/>
      <c r="DFA21" s="225"/>
      <c r="DFB21" s="225"/>
      <c r="DFC21" s="225"/>
      <c r="DFD21" s="225"/>
      <c r="DFE21" s="225"/>
      <c r="DFF21" s="225"/>
      <c r="DFG21" s="225"/>
      <c r="DFH21" s="225"/>
      <c r="DFI21" s="225"/>
      <c r="DFJ21" s="225"/>
      <c r="DFK21" s="225"/>
      <c r="DFL21" s="225"/>
      <c r="DFM21" s="225"/>
      <c r="DFN21" s="225"/>
      <c r="DFO21" s="225"/>
      <c r="DFP21" s="225"/>
      <c r="DFQ21" s="225"/>
      <c r="DFR21" s="225"/>
      <c r="DFS21" s="225"/>
      <c r="DFT21" s="225"/>
      <c r="DFU21" s="225"/>
      <c r="DFV21" s="225"/>
      <c r="DFW21" s="225"/>
      <c r="DFX21" s="225"/>
      <c r="DFY21" s="225"/>
      <c r="DFZ21" s="225"/>
      <c r="DGA21" s="225"/>
      <c r="DGB21" s="225"/>
      <c r="DGC21" s="225"/>
      <c r="DGD21" s="225"/>
      <c r="DGE21" s="225"/>
      <c r="DGF21" s="225"/>
      <c r="DGG21" s="225"/>
      <c r="DGH21" s="225"/>
      <c r="DGI21" s="225"/>
      <c r="DGJ21" s="225"/>
      <c r="DGK21" s="225"/>
      <c r="DGL21" s="225"/>
      <c r="DGM21" s="225"/>
      <c r="DGN21" s="225"/>
      <c r="DGO21" s="225"/>
      <c r="DGP21" s="225"/>
      <c r="DGQ21" s="225"/>
      <c r="DGR21" s="225"/>
      <c r="DGS21" s="225"/>
      <c r="DGT21" s="225"/>
      <c r="DGU21" s="225"/>
      <c r="DGV21" s="225"/>
      <c r="DGW21" s="225"/>
      <c r="DGX21" s="225"/>
      <c r="DGY21" s="225"/>
      <c r="DGZ21" s="225"/>
      <c r="DHA21" s="225"/>
      <c r="DHB21" s="225"/>
      <c r="DHC21" s="225"/>
      <c r="DHD21" s="225"/>
      <c r="DHE21" s="225"/>
      <c r="DHF21" s="225"/>
      <c r="DHG21" s="225"/>
      <c r="DHH21" s="225"/>
      <c r="DHI21" s="225"/>
      <c r="DHJ21" s="225"/>
      <c r="DHK21" s="225"/>
      <c r="DHL21" s="225"/>
      <c r="DHM21" s="225"/>
      <c r="DHN21" s="225"/>
      <c r="DHO21" s="225"/>
      <c r="DHP21" s="225"/>
      <c r="DHQ21" s="225"/>
      <c r="DHR21" s="225"/>
      <c r="DHS21" s="225"/>
      <c r="DHT21" s="225"/>
      <c r="DHU21" s="225"/>
      <c r="DHV21" s="225"/>
      <c r="DHW21" s="225"/>
      <c r="DHX21" s="225"/>
      <c r="DHY21" s="225"/>
      <c r="DHZ21" s="225"/>
      <c r="DIA21" s="225"/>
      <c r="DIB21" s="225"/>
      <c r="DIC21" s="225"/>
      <c r="DID21" s="225"/>
      <c r="DIE21" s="225"/>
      <c r="DIF21" s="225"/>
      <c r="DIG21" s="225"/>
      <c r="DIH21" s="225"/>
      <c r="DII21" s="225"/>
      <c r="DIJ21" s="225"/>
      <c r="DIK21" s="225"/>
      <c r="DIL21" s="225"/>
      <c r="DIM21" s="225"/>
      <c r="DIN21" s="225"/>
      <c r="DIO21" s="225"/>
      <c r="DIP21" s="225"/>
      <c r="DIQ21" s="225"/>
      <c r="DIR21" s="225"/>
      <c r="DIS21" s="225"/>
      <c r="DIT21" s="225"/>
      <c r="DIU21" s="225"/>
      <c r="DIV21" s="225"/>
      <c r="DIW21" s="225"/>
      <c r="DIX21" s="225"/>
      <c r="DIY21" s="225"/>
      <c r="DIZ21" s="225"/>
      <c r="DJA21" s="225"/>
      <c r="DJB21" s="225"/>
      <c r="DJC21" s="225"/>
      <c r="DJD21" s="225"/>
      <c r="DJE21" s="225"/>
      <c r="DJF21" s="225"/>
      <c r="DJG21" s="225"/>
      <c r="DJH21" s="225"/>
      <c r="DJI21" s="225"/>
      <c r="DJJ21" s="225"/>
      <c r="DJK21" s="225"/>
      <c r="DJL21" s="225"/>
      <c r="DJM21" s="225"/>
      <c r="DJN21" s="225"/>
      <c r="DJO21" s="225"/>
      <c r="DJP21" s="225"/>
      <c r="DJQ21" s="225"/>
      <c r="DJR21" s="225"/>
      <c r="DJS21" s="225"/>
      <c r="DJT21" s="225"/>
      <c r="DJU21" s="225"/>
      <c r="DJV21" s="225"/>
      <c r="DJW21" s="225"/>
      <c r="DJX21" s="225"/>
      <c r="DJY21" s="225"/>
      <c r="DJZ21" s="225"/>
      <c r="DKA21" s="225"/>
      <c r="DKB21" s="225"/>
      <c r="DKC21" s="225"/>
      <c r="DKD21" s="225"/>
      <c r="DKE21" s="225"/>
      <c r="DKF21" s="225"/>
      <c r="DKG21" s="225"/>
      <c r="DKH21" s="225"/>
      <c r="DKI21" s="225"/>
      <c r="DKJ21" s="225"/>
      <c r="DKK21" s="225"/>
      <c r="DKL21" s="225"/>
      <c r="DKM21" s="225"/>
      <c r="DKN21" s="225"/>
      <c r="DKO21" s="225"/>
      <c r="DKP21" s="225"/>
      <c r="DKQ21" s="225"/>
      <c r="DKR21" s="225"/>
      <c r="DKS21" s="225"/>
      <c r="DKT21" s="225"/>
      <c r="DKU21" s="225"/>
      <c r="DKV21" s="225"/>
      <c r="DKW21" s="225"/>
      <c r="DKX21" s="225"/>
      <c r="DKY21" s="225"/>
      <c r="DKZ21" s="225"/>
      <c r="DLA21" s="225"/>
      <c r="DLB21" s="225"/>
      <c r="DLC21" s="225"/>
      <c r="DLD21" s="225"/>
      <c r="DLE21" s="225"/>
      <c r="DLF21" s="225"/>
      <c r="DLG21" s="225"/>
      <c r="DLH21" s="225"/>
      <c r="DLI21" s="225"/>
      <c r="DLJ21" s="225"/>
      <c r="DLK21" s="225"/>
      <c r="DLL21" s="225"/>
      <c r="DLM21" s="225"/>
      <c r="DLN21" s="225"/>
      <c r="DLO21" s="225"/>
      <c r="DLP21" s="225"/>
      <c r="DLQ21" s="225"/>
      <c r="DLR21" s="225"/>
      <c r="DLS21" s="225"/>
      <c r="DLT21" s="225"/>
      <c r="DLU21" s="225"/>
      <c r="DLV21" s="225"/>
      <c r="DLW21" s="225"/>
      <c r="DLX21" s="225"/>
      <c r="DLY21" s="225"/>
      <c r="DLZ21" s="225"/>
      <c r="DMA21" s="225"/>
      <c r="DMB21" s="225"/>
      <c r="DMC21" s="225"/>
      <c r="DMD21" s="225"/>
      <c r="DME21" s="225"/>
      <c r="DMF21" s="225"/>
      <c r="DMG21" s="225"/>
      <c r="DMH21" s="225"/>
      <c r="DMI21" s="225"/>
      <c r="DMJ21" s="225"/>
      <c r="DMK21" s="225"/>
      <c r="DML21" s="225"/>
      <c r="DMM21" s="225"/>
      <c r="DMN21" s="225"/>
      <c r="DMO21" s="225"/>
      <c r="DMP21" s="225"/>
      <c r="DMQ21" s="225"/>
      <c r="DMR21" s="225"/>
      <c r="DMS21" s="225"/>
      <c r="DMT21" s="225"/>
      <c r="DMU21" s="225"/>
      <c r="DMV21" s="225"/>
      <c r="DMW21" s="225"/>
      <c r="DMX21" s="225"/>
      <c r="DMY21" s="225"/>
      <c r="DMZ21" s="225"/>
      <c r="DNA21" s="225"/>
      <c r="DNB21" s="225"/>
      <c r="DNC21" s="225"/>
      <c r="DND21" s="225"/>
      <c r="DNE21" s="225"/>
      <c r="DNF21" s="225"/>
      <c r="DNG21" s="225"/>
      <c r="DNH21" s="225"/>
      <c r="DNI21" s="225"/>
      <c r="DNJ21" s="225"/>
      <c r="DNK21" s="225"/>
      <c r="DNL21" s="225"/>
      <c r="DNM21" s="225"/>
      <c r="DNN21" s="225"/>
      <c r="DNO21" s="225"/>
      <c r="DNP21" s="225"/>
      <c r="DNQ21" s="225"/>
      <c r="DNR21" s="225"/>
      <c r="DNS21" s="225"/>
      <c r="DNT21" s="225"/>
      <c r="DNU21" s="225"/>
      <c r="DNV21" s="225"/>
      <c r="DNW21" s="225"/>
      <c r="DNX21" s="225"/>
      <c r="DNY21" s="225"/>
      <c r="DNZ21" s="225"/>
      <c r="DOA21" s="225"/>
      <c r="DOB21" s="225"/>
      <c r="DOC21" s="225"/>
      <c r="DOD21" s="225"/>
      <c r="DOE21" s="225"/>
      <c r="DOF21" s="225"/>
      <c r="DOG21" s="225"/>
      <c r="DOH21" s="225"/>
      <c r="DOI21" s="225"/>
      <c r="DOJ21" s="225"/>
      <c r="DOK21" s="225"/>
      <c r="DOL21" s="225"/>
      <c r="DOM21" s="225"/>
      <c r="DON21" s="225"/>
      <c r="DOO21" s="225"/>
      <c r="DOP21" s="225"/>
      <c r="DOQ21" s="225"/>
      <c r="DOR21" s="225"/>
      <c r="DOS21" s="225"/>
      <c r="DOT21" s="225"/>
      <c r="DOU21" s="225"/>
      <c r="DOV21" s="225"/>
      <c r="DOW21" s="225"/>
      <c r="DOX21" s="225"/>
      <c r="DOY21" s="225"/>
      <c r="DOZ21" s="225"/>
      <c r="DPA21" s="225"/>
      <c r="DPB21" s="225"/>
      <c r="DPC21" s="225"/>
      <c r="DPD21" s="225"/>
      <c r="DPE21" s="225"/>
      <c r="DPF21" s="225"/>
      <c r="DPG21" s="225"/>
      <c r="DPH21" s="225"/>
      <c r="DPI21" s="225"/>
      <c r="DPJ21" s="225"/>
      <c r="DPK21" s="225"/>
      <c r="DPL21" s="225"/>
      <c r="DPM21" s="225"/>
      <c r="DPN21" s="225"/>
      <c r="DPO21" s="225"/>
      <c r="DPP21" s="225"/>
      <c r="DPQ21" s="225"/>
      <c r="DPR21" s="225"/>
      <c r="DPS21" s="225"/>
      <c r="DPT21" s="225"/>
      <c r="DPU21" s="225"/>
      <c r="DPV21" s="225"/>
      <c r="DPW21" s="225"/>
      <c r="DPX21" s="225"/>
      <c r="DPY21" s="225"/>
      <c r="DPZ21" s="225"/>
      <c r="DQA21" s="225"/>
      <c r="DQB21" s="225"/>
      <c r="DQC21" s="225"/>
      <c r="DQD21" s="225"/>
      <c r="DQE21" s="225"/>
      <c r="DQF21" s="225"/>
      <c r="DQG21" s="225"/>
      <c r="DQH21" s="225"/>
      <c r="DQI21" s="225"/>
      <c r="DQJ21" s="225"/>
      <c r="DQK21" s="225"/>
      <c r="DQL21" s="225"/>
      <c r="DQM21" s="225"/>
      <c r="DQN21" s="225"/>
      <c r="DQO21" s="225"/>
      <c r="DQP21" s="225"/>
      <c r="DQQ21" s="225"/>
      <c r="DQR21" s="225"/>
      <c r="DQS21" s="225"/>
      <c r="DQT21" s="225"/>
      <c r="DQU21" s="225"/>
      <c r="DQV21" s="225"/>
      <c r="DQW21" s="225"/>
      <c r="DQX21" s="225"/>
      <c r="DQY21" s="225"/>
      <c r="DQZ21" s="225"/>
      <c r="DRA21" s="225"/>
      <c r="DRB21" s="225"/>
      <c r="DRC21" s="225"/>
      <c r="DRD21" s="225"/>
      <c r="DRE21" s="225"/>
      <c r="DRF21" s="225"/>
      <c r="DRG21" s="225"/>
      <c r="DRH21" s="225"/>
      <c r="DRI21" s="225"/>
      <c r="DRJ21" s="225"/>
      <c r="DRK21" s="225"/>
      <c r="DRL21" s="225"/>
      <c r="DRM21" s="225"/>
      <c r="DRN21" s="225"/>
      <c r="DRO21" s="225"/>
      <c r="DRP21" s="225"/>
      <c r="DRQ21" s="225"/>
      <c r="DRR21" s="225"/>
      <c r="DRS21" s="225"/>
      <c r="DRT21" s="225"/>
      <c r="DRU21" s="225"/>
      <c r="DRV21" s="225"/>
      <c r="DRW21" s="225"/>
      <c r="DRX21" s="225"/>
      <c r="DRY21" s="225"/>
      <c r="DRZ21" s="225"/>
      <c r="DSA21" s="225"/>
      <c r="DSB21" s="225"/>
      <c r="DSC21" s="225"/>
      <c r="DSD21" s="225"/>
      <c r="DSE21" s="225"/>
      <c r="DSF21" s="225"/>
      <c r="DSG21" s="225"/>
      <c r="DSH21" s="225"/>
      <c r="DSI21" s="225"/>
      <c r="DSJ21" s="225"/>
      <c r="DSK21" s="225"/>
      <c r="DSL21" s="225"/>
      <c r="DSM21" s="225"/>
      <c r="DSN21" s="225"/>
      <c r="DSO21" s="225"/>
      <c r="DSP21" s="225"/>
      <c r="DSQ21" s="225"/>
      <c r="DSR21" s="225"/>
      <c r="DSS21" s="225"/>
      <c r="DST21" s="225"/>
      <c r="DSU21" s="225"/>
      <c r="DSV21" s="225"/>
      <c r="DSW21" s="225"/>
      <c r="DSX21" s="225"/>
      <c r="DSY21" s="225"/>
      <c r="DSZ21" s="225"/>
      <c r="DTA21" s="225"/>
      <c r="DTB21" s="225"/>
      <c r="DTC21" s="225"/>
      <c r="DTD21" s="225"/>
      <c r="DTE21" s="225"/>
      <c r="DTF21" s="225"/>
      <c r="DTG21" s="225"/>
      <c r="DTH21" s="225"/>
      <c r="DTI21" s="225"/>
      <c r="DTJ21" s="225"/>
      <c r="DTK21" s="225"/>
      <c r="DTL21" s="225"/>
      <c r="DTM21" s="225"/>
      <c r="DTN21" s="225"/>
      <c r="DTO21" s="225"/>
      <c r="DTP21" s="225"/>
      <c r="DTQ21" s="225"/>
      <c r="DTR21" s="225"/>
      <c r="DTS21" s="225"/>
      <c r="DTT21" s="225"/>
      <c r="DTU21" s="225"/>
      <c r="DTV21" s="225"/>
      <c r="DTW21" s="225"/>
      <c r="DTX21" s="225"/>
      <c r="DTY21" s="225"/>
      <c r="DTZ21" s="225"/>
      <c r="DUA21" s="225"/>
      <c r="DUB21" s="225"/>
      <c r="DUC21" s="225"/>
      <c r="DUD21" s="225"/>
      <c r="DUE21" s="225"/>
      <c r="DUF21" s="225"/>
      <c r="DUG21" s="225"/>
      <c r="DUH21" s="225"/>
      <c r="DUI21" s="225"/>
      <c r="DUJ21" s="225"/>
      <c r="DUK21" s="225"/>
      <c r="DUL21" s="225"/>
      <c r="DUM21" s="225"/>
      <c r="DUN21" s="225"/>
      <c r="DUO21" s="225"/>
      <c r="DUP21" s="225"/>
      <c r="DUQ21" s="225"/>
      <c r="DUR21" s="225"/>
      <c r="DUS21" s="225"/>
      <c r="DUT21" s="225"/>
      <c r="DUU21" s="225"/>
      <c r="DUV21" s="225"/>
      <c r="DUW21" s="225"/>
      <c r="DUX21" s="225"/>
      <c r="DUY21" s="225"/>
      <c r="DUZ21" s="225"/>
      <c r="DVA21" s="225"/>
      <c r="DVB21" s="225"/>
      <c r="DVC21" s="225"/>
      <c r="DVD21" s="225"/>
      <c r="DVE21" s="225"/>
      <c r="DVF21" s="225"/>
      <c r="DVG21" s="225"/>
      <c r="DVH21" s="225"/>
      <c r="DVI21" s="225"/>
      <c r="DVJ21" s="225"/>
      <c r="DVK21" s="225"/>
      <c r="DVL21" s="225"/>
      <c r="DVM21" s="225"/>
      <c r="DVN21" s="225"/>
      <c r="DVO21" s="225"/>
      <c r="DVP21" s="225"/>
      <c r="DVQ21" s="225"/>
      <c r="DVR21" s="225"/>
      <c r="DVS21" s="225"/>
      <c r="DVT21" s="225"/>
      <c r="DVU21" s="225"/>
      <c r="DVV21" s="225"/>
      <c r="DVW21" s="225"/>
      <c r="DVX21" s="225"/>
      <c r="DVY21" s="225"/>
      <c r="DVZ21" s="225"/>
      <c r="DWA21" s="225"/>
      <c r="DWB21" s="225"/>
      <c r="DWC21" s="225"/>
      <c r="DWD21" s="225"/>
      <c r="DWE21" s="225"/>
      <c r="DWF21" s="225"/>
      <c r="DWG21" s="225"/>
      <c r="DWH21" s="225"/>
      <c r="DWI21" s="225"/>
      <c r="DWJ21" s="225"/>
      <c r="DWK21" s="225"/>
      <c r="DWL21" s="225"/>
      <c r="DWM21" s="225"/>
      <c r="DWN21" s="225"/>
      <c r="DWO21" s="225"/>
      <c r="DWP21" s="225"/>
      <c r="DWQ21" s="225"/>
      <c r="DWR21" s="225"/>
      <c r="DWS21" s="225"/>
      <c r="DWT21" s="225"/>
      <c r="DWU21" s="225"/>
      <c r="DWV21" s="225"/>
      <c r="DWW21" s="225"/>
      <c r="DWX21" s="225"/>
      <c r="DWY21" s="225"/>
      <c r="DWZ21" s="225"/>
      <c r="DXA21" s="225"/>
      <c r="DXB21" s="225"/>
      <c r="DXC21" s="225"/>
      <c r="DXD21" s="225"/>
      <c r="DXE21" s="225"/>
      <c r="DXF21" s="225"/>
      <c r="DXG21" s="225"/>
      <c r="DXH21" s="225"/>
      <c r="DXI21" s="225"/>
      <c r="DXJ21" s="225"/>
      <c r="DXK21" s="225"/>
      <c r="DXL21" s="225"/>
      <c r="DXM21" s="225"/>
      <c r="DXN21" s="225"/>
      <c r="DXO21" s="225"/>
      <c r="DXP21" s="225"/>
      <c r="DXQ21" s="225"/>
      <c r="DXR21" s="225"/>
      <c r="DXS21" s="225"/>
      <c r="DXT21" s="225"/>
      <c r="DXU21" s="225"/>
      <c r="DXV21" s="225"/>
      <c r="DXW21" s="225"/>
      <c r="DXX21" s="225"/>
      <c r="DXY21" s="225"/>
      <c r="DXZ21" s="225"/>
      <c r="DYA21" s="225"/>
      <c r="DYB21" s="225"/>
      <c r="DYC21" s="225"/>
      <c r="DYD21" s="225"/>
      <c r="DYE21" s="225"/>
      <c r="DYF21" s="225"/>
      <c r="DYG21" s="225"/>
      <c r="DYH21" s="225"/>
      <c r="DYI21" s="225"/>
      <c r="DYJ21" s="225"/>
      <c r="DYK21" s="225"/>
      <c r="DYL21" s="225"/>
      <c r="DYM21" s="225"/>
      <c r="DYN21" s="225"/>
      <c r="DYO21" s="225"/>
      <c r="DYP21" s="225"/>
      <c r="DYQ21" s="225"/>
      <c r="DYR21" s="225"/>
      <c r="DYS21" s="225"/>
      <c r="DYT21" s="225"/>
      <c r="DYU21" s="225"/>
      <c r="DYV21" s="225"/>
      <c r="DYW21" s="225"/>
      <c r="DYX21" s="225"/>
      <c r="DYY21" s="225"/>
      <c r="DYZ21" s="225"/>
      <c r="DZA21" s="225"/>
      <c r="DZB21" s="225"/>
      <c r="DZC21" s="225"/>
      <c r="DZD21" s="225"/>
      <c r="DZE21" s="225"/>
      <c r="DZF21" s="225"/>
      <c r="DZG21" s="225"/>
      <c r="DZH21" s="225"/>
      <c r="DZI21" s="225"/>
      <c r="DZJ21" s="225"/>
      <c r="DZK21" s="225"/>
      <c r="DZL21" s="225"/>
      <c r="DZM21" s="225"/>
      <c r="DZN21" s="225"/>
      <c r="DZO21" s="225"/>
      <c r="DZP21" s="225"/>
      <c r="DZQ21" s="225"/>
      <c r="DZR21" s="225"/>
      <c r="DZS21" s="225"/>
      <c r="DZT21" s="225"/>
      <c r="DZU21" s="225"/>
      <c r="DZV21" s="225"/>
      <c r="DZW21" s="225"/>
      <c r="DZX21" s="225"/>
      <c r="DZY21" s="225"/>
      <c r="DZZ21" s="225"/>
      <c r="EAA21" s="225"/>
      <c r="EAB21" s="225"/>
      <c r="EAC21" s="225"/>
      <c r="EAD21" s="225"/>
      <c r="EAE21" s="225"/>
      <c r="EAF21" s="225"/>
      <c r="EAG21" s="225"/>
      <c r="EAH21" s="225"/>
      <c r="EAI21" s="225"/>
      <c r="EAJ21" s="225"/>
      <c r="EAK21" s="225"/>
      <c r="EAL21" s="225"/>
      <c r="EAM21" s="225"/>
      <c r="EAN21" s="225"/>
      <c r="EAO21" s="225"/>
      <c r="EAP21" s="225"/>
      <c r="EAQ21" s="225"/>
      <c r="EAR21" s="225"/>
      <c r="EAS21" s="225"/>
      <c r="EAT21" s="225"/>
      <c r="EAU21" s="225"/>
      <c r="EAV21" s="225"/>
      <c r="EAW21" s="225"/>
      <c r="EAX21" s="225"/>
      <c r="EAY21" s="225"/>
      <c r="EAZ21" s="225"/>
      <c r="EBA21" s="225"/>
      <c r="EBB21" s="225"/>
      <c r="EBC21" s="225"/>
      <c r="EBD21" s="225"/>
      <c r="EBE21" s="225"/>
      <c r="EBF21" s="225"/>
      <c r="EBG21" s="225"/>
      <c r="EBH21" s="225"/>
      <c r="EBI21" s="225"/>
      <c r="EBJ21" s="225"/>
      <c r="EBK21" s="225"/>
      <c r="EBL21" s="225"/>
      <c r="EBM21" s="225"/>
      <c r="EBN21" s="225"/>
      <c r="EBO21" s="225"/>
      <c r="EBP21" s="225"/>
      <c r="EBQ21" s="225"/>
      <c r="EBR21" s="225"/>
      <c r="EBS21" s="225"/>
      <c r="EBT21" s="225"/>
      <c r="EBU21" s="225"/>
      <c r="EBV21" s="225"/>
      <c r="EBW21" s="225"/>
      <c r="EBX21" s="225"/>
      <c r="EBY21" s="225"/>
      <c r="EBZ21" s="225"/>
      <c r="ECA21" s="225"/>
      <c r="ECB21" s="225"/>
      <c r="ECC21" s="225"/>
      <c r="ECD21" s="225"/>
      <c r="ECE21" s="225"/>
      <c r="ECF21" s="225"/>
      <c r="ECG21" s="225"/>
      <c r="ECH21" s="225"/>
      <c r="ECI21" s="225"/>
      <c r="ECJ21" s="225"/>
      <c r="ECK21" s="225"/>
      <c r="ECL21" s="225"/>
      <c r="ECM21" s="225"/>
      <c r="ECN21" s="225"/>
      <c r="ECO21" s="225"/>
      <c r="ECP21" s="225"/>
      <c r="ECQ21" s="225"/>
      <c r="ECR21" s="225"/>
      <c r="ECS21" s="225"/>
      <c r="ECT21" s="225"/>
      <c r="ECU21" s="225"/>
      <c r="ECV21" s="225"/>
      <c r="ECW21" s="225"/>
      <c r="ECX21" s="225"/>
      <c r="ECY21" s="225"/>
      <c r="ECZ21" s="225"/>
      <c r="EDA21" s="225"/>
      <c r="EDB21" s="225"/>
      <c r="EDC21" s="225"/>
      <c r="EDD21" s="225"/>
      <c r="EDE21" s="225"/>
      <c r="EDF21" s="225"/>
      <c r="EDG21" s="225"/>
      <c r="EDH21" s="225"/>
      <c r="EDI21" s="225"/>
      <c r="EDJ21" s="225"/>
      <c r="EDK21" s="225"/>
      <c r="EDL21" s="225"/>
      <c r="EDM21" s="225"/>
      <c r="EDN21" s="225"/>
      <c r="EDO21" s="225"/>
      <c r="EDP21" s="225"/>
      <c r="EDQ21" s="225"/>
      <c r="EDR21" s="225"/>
      <c r="EDS21" s="225"/>
      <c r="EDT21" s="225"/>
      <c r="EDU21" s="225"/>
      <c r="EDV21" s="225"/>
      <c r="EDW21" s="225"/>
      <c r="EDX21" s="225"/>
      <c r="EDY21" s="225"/>
      <c r="EDZ21" s="225"/>
      <c r="EEA21" s="225"/>
      <c r="EEB21" s="225"/>
      <c r="EEC21" s="225"/>
      <c r="EED21" s="225"/>
      <c r="EEE21" s="225"/>
      <c r="EEF21" s="225"/>
      <c r="EEG21" s="225"/>
      <c r="EEH21" s="225"/>
      <c r="EEI21" s="225"/>
      <c r="EEJ21" s="225"/>
      <c r="EEK21" s="225"/>
      <c r="EEL21" s="225"/>
      <c r="EEM21" s="225"/>
      <c r="EEN21" s="225"/>
      <c r="EEO21" s="225"/>
      <c r="EEP21" s="225"/>
      <c r="EEQ21" s="225"/>
      <c r="EER21" s="225"/>
      <c r="EES21" s="225"/>
      <c r="EET21" s="225"/>
      <c r="EEU21" s="225"/>
      <c r="EEV21" s="225"/>
      <c r="EEW21" s="225"/>
      <c r="EEX21" s="225"/>
      <c r="EEY21" s="225"/>
      <c r="EEZ21" s="225"/>
      <c r="EFA21" s="225"/>
      <c r="EFB21" s="225"/>
      <c r="EFC21" s="225"/>
      <c r="EFD21" s="225"/>
      <c r="EFE21" s="225"/>
      <c r="EFF21" s="225"/>
      <c r="EFG21" s="225"/>
      <c r="EFH21" s="225"/>
      <c r="EFI21" s="225"/>
      <c r="EFJ21" s="225"/>
      <c r="EFK21" s="225"/>
      <c r="EFL21" s="225"/>
      <c r="EFM21" s="225"/>
      <c r="EFN21" s="225"/>
      <c r="EFO21" s="225"/>
      <c r="EFP21" s="225"/>
      <c r="EFQ21" s="225"/>
      <c r="EFR21" s="225"/>
      <c r="EFS21" s="225"/>
      <c r="EFT21" s="225"/>
      <c r="EFU21" s="225"/>
      <c r="EFV21" s="225"/>
      <c r="EFW21" s="225"/>
      <c r="EFX21" s="225"/>
      <c r="EFY21" s="225"/>
      <c r="EFZ21" s="225"/>
      <c r="EGA21" s="225"/>
      <c r="EGB21" s="225"/>
      <c r="EGC21" s="225"/>
      <c r="EGD21" s="225"/>
      <c r="EGE21" s="225"/>
      <c r="EGF21" s="225"/>
      <c r="EGG21" s="225"/>
      <c r="EGH21" s="225"/>
      <c r="EGI21" s="225"/>
      <c r="EGJ21" s="225"/>
      <c r="EGK21" s="225"/>
      <c r="EGL21" s="225"/>
      <c r="EGM21" s="225"/>
      <c r="EGN21" s="225"/>
      <c r="EGO21" s="225"/>
      <c r="EGP21" s="225"/>
      <c r="EGQ21" s="225"/>
      <c r="EGR21" s="225"/>
      <c r="EGS21" s="225"/>
      <c r="EGT21" s="225"/>
      <c r="EGU21" s="225"/>
      <c r="EGV21" s="225"/>
      <c r="EGW21" s="225"/>
      <c r="EGX21" s="225"/>
      <c r="EGY21" s="225"/>
      <c r="EGZ21" s="225"/>
      <c r="EHA21" s="225"/>
      <c r="EHB21" s="225"/>
      <c r="EHC21" s="225"/>
      <c r="EHD21" s="225"/>
      <c r="EHE21" s="225"/>
      <c r="EHF21" s="225"/>
      <c r="EHG21" s="225"/>
      <c r="EHH21" s="225"/>
      <c r="EHI21" s="225"/>
      <c r="EHJ21" s="225"/>
      <c r="EHK21" s="225"/>
      <c r="EHL21" s="225"/>
      <c r="EHM21" s="225"/>
      <c r="EHN21" s="225"/>
      <c r="EHO21" s="225"/>
      <c r="EHP21" s="225"/>
      <c r="EHQ21" s="225"/>
      <c r="EHR21" s="225"/>
      <c r="EHS21" s="225"/>
      <c r="EHT21" s="225"/>
      <c r="EHU21" s="225"/>
      <c r="EHV21" s="225"/>
      <c r="EHW21" s="225"/>
      <c r="EHX21" s="225"/>
      <c r="EHY21" s="225"/>
      <c r="EHZ21" s="225"/>
      <c r="EIA21" s="225"/>
      <c r="EIB21" s="225"/>
      <c r="EIC21" s="225"/>
      <c r="EID21" s="225"/>
      <c r="EIE21" s="225"/>
      <c r="EIF21" s="225"/>
      <c r="EIG21" s="225"/>
      <c r="EIH21" s="225"/>
      <c r="EII21" s="225"/>
      <c r="EIJ21" s="225"/>
      <c r="EIK21" s="225"/>
      <c r="EIL21" s="225"/>
      <c r="EIM21" s="225"/>
      <c r="EIN21" s="225"/>
      <c r="EIO21" s="225"/>
      <c r="EIP21" s="225"/>
      <c r="EIQ21" s="225"/>
      <c r="EIR21" s="225"/>
      <c r="EIS21" s="225"/>
      <c r="EIT21" s="225"/>
      <c r="EIU21" s="225"/>
      <c r="EIV21" s="225"/>
      <c r="EIW21" s="225"/>
      <c r="EIX21" s="225"/>
      <c r="EIY21" s="225"/>
      <c r="EIZ21" s="225"/>
      <c r="EJA21" s="225"/>
      <c r="EJB21" s="225"/>
      <c r="EJC21" s="225"/>
      <c r="EJD21" s="225"/>
      <c r="EJE21" s="225"/>
      <c r="EJF21" s="225"/>
      <c r="EJG21" s="225"/>
      <c r="EJH21" s="225"/>
      <c r="EJI21" s="225"/>
      <c r="EJJ21" s="225"/>
      <c r="EJK21" s="225"/>
      <c r="EJL21" s="225"/>
      <c r="EJM21" s="225"/>
      <c r="EJN21" s="225"/>
      <c r="EJO21" s="225"/>
      <c r="EJP21" s="225"/>
      <c r="EJQ21" s="225"/>
      <c r="EJR21" s="225"/>
      <c r="EJS21" s="225"/>
      <c r="EJT21" s="225"/>
      <c r="EJU21" s="225"/>
      <c r="EJV21" s="225"/>
      <c r="EJW21" s="225"/>
      <c r="EJX21" s="225"/>
      <c r="EJY21" s="225"/>
      <c r="EJZ21" s="225"/>
      <c r="EKA21" s="225"/>
      <c r="EKB21" s="225"/>
      <c r="EKC21" s="225"/>
      <c r="EKD21" s="225"/>
      <c r="EKE21" s="225"/>
      <c r="EKF21" s="225"/>
      <c r="EKG21" s="225"/>
      <c r="EKH21" s="225"/>
      <c r="EKI21" s="225"/>
      <c r="EKJ21" s="225"/>
      <c r="EKK21" s="225"/>
      <c r="EKL21" s="225"/>
      <c r="EKM21" s="225"/>
      <c r="EKN21" s="225"/>
      <c r="EKO21" s="225"/>
      <c r="EKP21" s="225"/>
      <c r="EKQ21" s="225"/>
      <c r="EKR21" s="225"/>
      <c r="EKS21" s="225"/>
      <c r="EKT21" s="225"/>
      <c r="EKU21" s="225"/>
      <c r="EKV21" s="225"/>
      <c r="EKW21" s="225"/>
      <c r="EKX21" s="225"/>
      <c r="EKY21" s="225"/>
      <c r="EKZ21" s="225"/>
      <c r="ELA21" s="225"/>
      <c r="ELB21" s="225"/>
      <c r="ELC21" s="225"/>
      <c r="ELD21" s="225"/>
      <c r="ELE21" s="225"/>
      <c r="ELF21" s="225"/>
      <c r="ELG21" s="225"/>
      <c r="ELH21" s="225"/>
      <c r="ELI21" s="225"/>
      <c r="ELJ21" s="225"/>
      <c r="ELK21" s="225"/>
      <c r="ELL21" s="225"/>
      <c r="ELM21" s="225"/>
      <c r="ELN21" s="225"/>
      <c r="ELO21" s="225"/>
      <c r="ELP21" s="225"/>
      <c r="ELQ21" s="225"/>
      <c r="ELR21" s="225"/>
      <c r="ELS21" s="225"/>
      <c r="ELT21" s="225"/>
      <c r="ELU21" s="225"/>
      <c r="ELV21" s="225"/>
      <c r="ELW21" s="225"/>
      <c r="ELX21" s="225"/>
      <c r="ELY21" s="225"/>
      <c r="ELZ21" s="225"/>
      <c r="EMA21" s="225"/>
      <c r="EMB21" s="225"/>
      <c r="EMC21" s="225"/>
      <c r="EMD21" s="225"/>
      <c r="EME21" s="225"/>
      <c r="EMF21" s="225"/>
      <c r="EMG21" s="225"/>
      <c r="EMH21" s="225"/>
      <c r="EMI21" s="225"/>
      <c r="EMJ21" s="225"/>
      <c r="EMK21" s="225"/>
      <c r="EML21" s="225"/>
      <c r="EMM21" s="225"/>
      <c r="EMN21" s="225"/>
      <c r="EMO21" s="225"/>
      <c r="EMP21" s="225"/>
      <c r="EMQ21" s="225"/>
      <c r="EMR21" s="225"/>
      <c r="EMS21" s="225"/>
      <c r="EMT21" s="225"/>
      <c r="EMU21" s="225"/>
      <c r="EMV21" s="225"/>
      <c r="EMW21" s="225"/>
      <c r="EMX21" s="225"/>
      <c r="EMY21" s="225"/>
      <c r="EMZ21" s="225"/>
      <c r="ENA21" s="225"/>
      <c r="ENB21" s="225"/>
      <c r="ENC21" s="225"/>
      <c r="END21" s="225"/>
      <c r="ENE21" s="225"/>
      <c r="ENF21" s="225"/>
      <c r="ENG21" s="225"/>
      <c r="ENH21" s="225"/>
      <c r="ENI21" s="225"/>
      <c r="ENJ21" s="225"/>
      <c r="ENK21" s="225"/>
      <c r="ENL21" s="225"/>
      <c r="ENM21" s="225"/>
      <c r="ENN21" s="225"/>
      <c r="ENO21" s="225"/>
      <c r="ENP21" s="225"/>
      <c r="ENQ21" s="225"/>
      <c r="ENR21" s="225"/>
      <c r="ENS21" s="225"/>
      <c r="ENT21" s="225"/>
      <c r="ENU21" s="225"/>
      <c r="ENV21" s="225"/>
      <c r="ENW21" s="225"/>
      <c r="ENX21" s="225"/>
      <c r="ENY21" s="225"/>
      <c r="ENZ21" s="225"/>
      <c r="EOA21" s="225"/>
      <c r="EOB21" s="225"/>
      <c r="EOC21" s="225"/>
      <c r="EOD21" s="225"/>
      <c r="EOE21" s="225"/>
      <c r="EOF21" s="225"/>
      <c r="EOG21" s="225"/>
      <c r="EOH21" s="225"/>
      <c r="EOI21" s="225"/>
      <c r="EOJ21" s="225"/>
      <c r="EOK21" s="225"/>
      <c r="EOL21" s="225"/>
      <c r="EOM21" s="225"/>
      <c r="EON21" s="225"/>
      <c r="EOO21" s="225"/>
      <c r="EOP21" s="225"/>
      <c r="EOQ21" s="225"/>
      <c r="EOR21" s="225"/>
      <c r="EOS21" s="225"/>
      <c r="EOT21" s="225"/>
      <c r="EOU21" s="225"/>
      <c r="EOV21" s="225"/>
      <c r="EOW21" s="225"/>
      <c r="EOX21" s="225"/>
      <c r="EOY21" s="225"/>
      <c r="EOZ21" s="225"/>
      <c r="EPA21" s="225"/>
      <c r="EPB21" s="225"/>
      <c r="EPC21" s="225"/>
      <c r="EPD21" s="225"/>
      <c r="EPE21" s="225"/>
      <c r="EPF21" s="225"/>
      <c r="EPG21" s="225"/>
      <c r="EPH21" s="225"/>
      <c r="EPI21" s="225"/>
      <c r="EPJ21" s="225"/>
      <c r="EPK21" s="225"/>
      <c r="EPL21" s="225"/>
      <c r="EPM21" s="225"/>
      <c r="EPN21" s="225"/>
      <c r="EPO21" s="225"/>
      <c r="EPP21" s="225"/>
      <c r="EPQ21" s="225"/>
      <c r="EPR21" s="225"/>
      <c r="EPS21" s="225"/>
      <c r="EPT21" s="225"/>
      <c r="EPU21" s="225"/>
      <c r="EPV21" s="225"/>
      <c r="EPW21" s="225"/>
      <c r="EPX21" s="225"/>
      <c r="EPY21" s="225"/>
      <c r="EPZ21" s="225"/>
      <c r="EQA21" s="225"/>
      <c r="EQB21" s="225"/>
      <c r="EQC21" s="225"/>
      <c r="EQD21" s="225"/>
      <c r="EQE21" s="225"/>
      <c r="EQF21" s="225"/>
      <c r="EQG21" s="225"/>
      <c r="EQH21" s="225"/>
      <c r="EQI21" s="225"/>
      <c r="EQJ21" s="225"/>
      <c r="EQK21" s="225"/>
      <c r="EQL21" s="225"/>
      <c r="EQM21" s="225"/>
      <c r="EQN21" s="225"/>
      <c r="EQO21" s="225"/>
      <c r="EQP21" s="225"/>
      <c r="EQQ21" s="225"/>
      <c r="EQR21" s="225"/>
      <c r="EQS21" s="225"/>
      <c r="EQT21" s="225"/>
      <c r="EQU21" s="225"/>
      <c r="EQV21" s="225"/>
      <c r="EQW21" s="225"/>
      <c r="EQX21" s="225"/>
      <c r="EQY21" s="225"/>
      <c r="EQZ21" s="225"/>
      <c r="ERA21" s="225"/>
      <c r="ERB21" s="225"/>
      <c r="ERC21" s="225"/>
      <c r="ERD21" s="225"/>
      <c r="ERE21" s="225"/>
      <c r="ERF21" s="225"/>
      <c r="ERG21" s="225"/>
      <c r="ERH21" s="225"/>
      <c r="ERI21" s="225"/>
      <c r="ERJ21" s="225"/>
      <c r="ERK21" s="225"/>
      <c r="ERL21" s="225"/>
      <c r="ERM21" s="225"/>
      <c r="ERN21" s="225"/>
      <c r="ERO21" s="225"/>
      <c r="ERP21" s="225"/>
      <c r="ERQ21" s="225"/>
      <c r="ERR21" s="225"/>
      <c r="ERS21" s="225"/>
      <c r="ERT21" s="225"/>
      <c r="ERU21" s="225"/>
      <c r="ERV21" s="225"/>
      <c r="ERW21" s="225"/>
      <c r="ERX21" s="225"/>
      <c r="ERY21" s="225"/>
      <c r="ERZ21" s="225"/>
      <c r="ESA21" s="225"/>
      <c r="ESB21" s="225"/>
      <c r="ESC21" s="225"/>
      <c r="ESD21" s="225"/>
      <c r="ESE21" s="225"/>
      <c r="ESF21" s="225"/>
      <c r="ESG21" s="225"/>
      <c r="ESH21" s="225"/>
      <c r="ESI21" s="225"/>
      <c r="ESJ21" s="225"/>
      <c r="ESK21" s="225"/>
      <c r="ESL21" s="225"/>
      <c r="ESM21" s="225"/>
      <c r="ESN21" s="225"/>
      <c r="ESO21" s="225"/>
      <c r="ESP21" s="225"/>
      <c r="ESQ21" s="225"/>
      <c r="ESR21" s="225"/>
      <c r="ESS21" s="225"/>
      <c r="EST21" s="225"/>
      <c r="ESU21" s="225"/>
      <c r="ESV21" s="225"/>
      <c r="ESW21" s="225"/>
      <c r="ESX21" s="225"/>
      <c r="ESY21" s="225"/>
      <c r="ESZ21" s="225"/>
      <c r="ETA21" s="225"/>
      <c r="ETB21" s="225"/>
      <c r="ETC21" s="225"/>
      <c r="ETD21" s="225"/>
      <c r="ETE21" s="225"/>
      <c r="ETF21" s="225"/>
      <c r="ETG21" s="225"/>
      <c r="ETH21" s="225"/>
      <c r="ETI21" s="225"/>
      <c r="ETJ21" s="225"/>
      <c r="ETK21" s="225"/>
      <c r="ETL21" s="225"/>
      <c r="ETM21" s="225"/>
      <c r="ETN21" s="225"/>
      <c r="ETO21" s="225"/>
      <c r="ETP21" s="225"/>
      <c r="ETQ21" s="225"/>
      <c r="ETR21" s="225"/>
      <c r="ETS21" s="225"/>
      <c r="ETT21" s="225"/>
      <c r="ETU21" s="225"/>
      <c r="ETV21" s="225"/>
      <c r="ETW21" s="225"/>
      <c r="ETX21" s="225"/>
      <c r="ETY21" s="225"/>
      <c r="ETZ21" s="225"/>
      <c r="EUA21" s="225"/>
      <c r="EUB21" s="225"/>
      <c r="EUC21" s="225"/>
      <c r="EUD21" s="225"/>
      <c r="EUE21" s="225"/>
      <c r="EUF21" s="225"/>
      <c r="EUG21" s="225"/>
      <c r="EUH21" s="225"/>
      <c r="EUI21" s="225"/>
      <c r="EUJ21" s="225"/>
      <c r="EUK21" s="225"/>
      <c r="EUL21" s="225"/>
      <c r="EUM21" s="225"/>
      <c r="EUN21" s="225"/>
      <c r="EUO21" s="225"/>
      <c r="EUP21" s="225"/>
      <c r="EUQ21" s="225"/>
      <c r="EUR21" s="225"/>
      <c r="EUS21" s="225"/>
      <c r="EUT21" s="225"/>
      <c r="EUU21" s="225"/>
      <c r="EUV21" s="225"/>
      <c r="EUW21" s="225"/>
      <c r="EUX21" s="225"/>
      <c r="EUY21" s="225"/>
      <c r="EUZ21" s="225"/>
      <c r="EVA21" s="225"/>
      <c r="EVB21" s="225"/>
      <c r="EVC21" s="225"/>
      <c r="EVD21" s="225"/>
      <c r="EVE21" s="225"/>
      <c r="EVF21" s="225"/>
      <c r="EVG21" s="225"/>
      <c r="EVH21" s="225"/>
      <c r="EVI21" s="225"/>
      <c r="EVJ21" s="225"/>
      <c r="EVK21" s="225"/>
      <c r="EVL21" s="225"/>
      <c r="EVM21" s="225"/>
      <c r="EVN21" s="225"/>
      <c r="EVO21" s="225"/>
      <c r="EVP21" s="225"/>
      <c r="EVQ21" s="225"/>
      <c r="EVR21" s="225"/>
      <c r="EVS21" s="225"/>
      <c r="EVT21" s="225"/>
      <c r="EVU21" s="225"/>
      <c r="EVV21" s="225"/>
      <c r="EVW21" s="225"/>
      <c r="EVX21" s="225"/>
      <c r="EVY21" s="225"/>
      <c r="EVZ21" s="225"/>
      <c r="EWA21" s="225"/>
      <c r="EWB21" s="225"/>
      <c r="EWC21" s="225"/>
      <c r="EWD21" s="225"/>
      <c r="EWE21" s="225"/>
      <c r="EWF21" s="225"/>
      <c r="EWG21" s="225"/>
      <c r="EWH21" s="225"/>
      <c r="EWI21" s="225"/>
      <c r="EWJ21" s="225"/>
      <c r="EWK21" s="225"/>
      <c r="EWL21" s="225"/>
      <c r="EWM21" s="225"/>
      <c r="EWN21" s="225"/>
      <c r="EWO21" s="225"/>
      <c r="EWP21" s="225"/>
      <c r="EWQ21" s="225"/>
      <c r="EWR21" s="225"/>
      <c r="EWS21" s="225"/>
      <c r="EWT21" s="225"/>
      <c r="EWU21" s="225"/>
      <c r="EWV21" s="225"/>
      <c r="EWW21" s="225"/>
      <c r="EWX21" s="225"/>
      <c r="EWY21" s="225"/>
      <c r="EWZ21" s="225"/>
      <c r="EXA21" s="225"/>
      <c r="EXB21" s="225"/>
      <c r="EXC21" s="225"/>
      <c r="EXD21" s="225"/>
      <c r="EXE21" s="225"/>
      <c r="EXF21" s="225"/>
      <c r="EXG21" s="225"/>
      <c r="EXH21" s="225"/>
      <c r="EXI21" s="225"/>
      <c r="EXJ21" s="225"/>
      <c r="EXK21" s="225"/>
      <c r="EXL21" s="225"/>
      <c r="EXM21" s="225"/>
      <c r="EXN21" s="225"/>
      <c r="EXO21" s="225"/>
      <c r="EXP21" s="225"/>
      <c r="EXQ21" s="225"/>
      <c r="EXR21" s="225"/>
      <c r="EXS21" s="225"/>
      <c r="EXT21" s="225"/>
      <c r="EXU21" s="225"/>
      <c r="EXV21" s="225"/>
      <c r="EXW21" s="225"/>
      <c r="EXX21" s="225"/>
      <c r="EXY21" s="225"/>
      <c r="EXZ21" s="225"/>
      <c r="EYA21" s="225"/>
      <c r="EYB21" s="225"/>
      <c r="EYC21" s="225"/>
      <c r="EYD21" s="225"/>
      <c r="EYE21" s="225"/>
      <c r="EYF21" s="225"/>
      <c r="EYG21" s="225"/>
      <c r="EYH21" s="225"/>
      <c r="EYI21" s="225"/>
      <c r="EYJ21" s="225"/>
      <c r="EYK21" s="225"/>
      <c r="EYL21" s="225"/>
      <c r="EYM21" s="225"/>
      <c r="EYN21" s="225"/>
      <c r="EYO21" s="225"/>
      <c r="EYP21" s="225"/>
      <c r="EYQ21" s="225"/>
      <c r="EYR21" s="225"/>
      <c r="EYS21" s="225"/>
      <c r="EYT21" s="225"/>
      <c r="EYU21" s="225"/>
      <c r="EYV21" s="225"/>
      <c r="EYW21" s="225"/>
      <c r="EYX21" s="225"/>
      <c r="EYY21" s="225"/>
      <c r="EYZ21" s="225"/>
      <c r="EZA21" s="225"/>
      <c r="EZB21" s="225"/>
      <c r="EZC21" s="225"/>
      <c r="EZD21" s="225"/>
      <c r="EZE21" s="225"/>
      <c r="EZF21" s="225"/>
      <c r="EZG21" s="225"/>
      <c r="EZH21" s="225"/>
      <c r="EZI21" s="225"/>
      <c r="EZJ21" s="225"/>
      <c r="EZK21" s="225"/>
      <c r="EZL21" s="225"/>
      <c r="EZM21" s="225"/>
      <c r="EZN21" s="225"/>
      <c r="EZO21" s="225"/>
      <c r="EZP21" s="225"/>
      <c r="EZQ21" s="225"/>
      <c r="EZR21" s="225"/>
      <c r="EZS21" s="225"/>
      <c r="EZT21" s="225"/>
      <c r="EZU21" s="225"/>
      <c r="EZV21" s="225"/>
      <c r="EZW21" s="225"/>
      <c r="EZX21" s="225"/>
      <c r="EZY21" s="225"/>
      <c r="EZZ21" s="225"/>
      <c r="FAA21" s="225"/>
      <c r="FAB21" s="225"/>
      <c r="FAC21" s="225"/>
      <c r="FAD21" s="225"/>
      <c r="FAE21" s="225"/>
      <c r="FAF21" s="225"/>
      <c r="FAG21" s="225"/>
      <c r="FAH21" s="225"/>
      <c r="FAI21" s="225"/>
      <c r="FAJ21" s="225"/>
      <c r="FAK21" s="225"/>
      <c r="FAL21" s="225"/>
      <c r="FAM21" s="225"/>
      <c r="FAN21" s="225"/>
      <c r="FAO21" s="225"/>
      <c r="FAP21" s="225"/>
      <c r="FAQ21" s="225"/>
      <c r="FAR21" s="225"/>
      <c r="FAS21" s="225"/>
      <c r="FAT21" s="225"/>
      <c r="FAU21" s="225"/>
      <c r="FAV21" s="225"/>
      <c r="FAW21" s="225"/>
      <c r="FAX21" s="225"/>
      <c r="FAY21" s="225"/>
      <c r="FAZ21" s="225"/>
      <c r="FBA21" s="225"/>
      <c r="FBB21" s="225"/>
      <c r="FBC21" s="225"/>
      <c r="FBD21" s="225"/>
      <c r="FBE21" s="225"/>
      <c r="FBF21" s="225"/>
      <c r="FBG21" s="225"/>
      <c r="FBH21" s="225"/>
      <c r="FBI21" s="225"/>
      <c r="FBJ21" s="225"/>
      <c r="FBK21" s="225"/>
      <c r="FBL21" s="225"/>
      <c r="FBM21" s="225"/>
      <c r="FBN21" s="225"/>
      <c r="FBO21" s="225"/>
      <c r="FBP21" s="225"/>
      <c r="FBQ21" s="225"/>
      <c r="FBR21" s="225"/>
      <c r="FBS21" s="225"/>
      <c r="FBT21" s="225"/>
      <c r="FBU21" s="225"/>
      <c r="FBV21" s="225"/>
      <c r="FBW21" s="225"/>
      <c r="FBX21" s="225"/>
      <c r="FBY21" s="225"/>
      <c r="FBZ21" s="225"/>
      <c r="FCA21" s="225"/>
      <c r="FCB21" s="225"/>
      <c r="FCC21" s="225"/>
      <c r="FCD21" s="225"/>
      <c r="FCE21" s="225"/>
      <c r="FCF21" s="225"/>
      <c r="FCG21" s="225"/>
      <c r="FCH21" s="225"/>
      <c r="FCI21" s="225"/>
      <c r="FCJ21" s="225"/>
      <c r="FCK21" s="225"/>
      <c r="FCL21" s="225"/>
      <c r="FCM21" s="225"/>
      <c r="FCN21" s="225"/>
      <c r="FCO21" s="225"/>
      <c r="FCP21" s="225"/>
      <c r="FCQ21" s="225"/>
      <c r="FCR21" s="225"/>
      <c r="FCS21" s="225"/>
      <c r="FCT21" s="225"/>
      <c r="FCU21" s="225"/>
      <c r="FCV21" s="225"/>
      <c r="FCW21" s="225"/>
      <c r="FCX21" s="225"/>
      <c r="FCY21" s="225"/>
      <c r="FCZ21" s="225"/>
      <c r="FDA21" s="225"/>
      <c r="FDB21" s="225"/>
      <c r="FDC21" s="225"/>
      <c r="FDD21" s="225"/>
      <c r="FDE21" s="225"/>
      <c r="FDF21" s="225"/>
      <c r="FDG21" s="225"/>
      <c r="FDH21" s="225"/>
      <c r="FDI21" s="225"/>
      <c r="FDJ21" s="225"/>
      <c r="FDK21" s="225"/>
      <c r="FDL21" s="225"/>
      <c r="FDM21" s="225"/>
      <c r="FDN21" s="225"/>
      <c r="FDO21" s="225"/>
      <c r="FDP21" s="225"/>
      <c r="FDQ21" s="225"/>
      <c r="FDR21" s="225"/>
      <c r="FDS21" s="225"/>
      <c r="FDT21" s="225"/>
      <c r="FDU21" s="225"/>
      <c r="FDV21" s="225"/>
      <c r="FDW21" s="225"/>
      <c r="FDX21" s="225"/>
      <c r="FDY21" s="225"/>
      <c r="FDZ21" s="225"/>
      <c r="FEA21" s="225"/>
      <c r="FEB21" s="225"/>
      <c r="FEC21" s="225"/>
      <c r="FED21" s="225"/>
      <c r="FEE21" s="225"/>
      <c r="FEF21" s="225"/>
      <c r="FEG21" s="225"/>
      <c r="FEH21" s="225"/>
      <c r="FEI21" s="225"/>
      <c r="FEJ21" s="225"/>
      <c r="FEK21" s="225"/>
      <c r="FEL21" s="225"/>
      <c r="FEM21" s="225"/>
      <c r="FEN21" s="225"/>
      <c r="FEO21" s="225"/>
      <c r="FEP21" s="225"/>
      <c r="FEQ21" s="225"/>
      <c r="FER21" s="225"/>
      <c r="FES21" s="225"/>
      <c r="FET21" s="225"/>
      <c r="FEU21" s="225"/>
      <c r="FEV21" s="225"/>
      <c r="FEW21" s="225"/>
      <c r="FEX21" s="225"/>
      <c r="FEY21" s="225"/>
      <c r="FEZ21" s="225"/>
      <c r="FFA21" s="225"/>
      <c r="FFB21" s="225"/>
      <c r="FFC21" s="225"/>
      <c r="FFD21" s="225"/>
      <c r="FFE21" s="225"/>
      <c r="FFF21" s="225"/>
      <c r="FFG21" s="225"/>
      <c r="FFH21" s="225"/>
      <c r="FFI21" s="225"/>
      <c r="FFJ21" s="225"/>
      <c r="FFK21" s="225"/>
      <c r="FFL21" s="225"/>
      <c r="FFM21" s="225"/>
      <c r="FFN21" s="225"/>
      <c r="FFO21" s="225"/>
      <c r="FFP21" s="225"/>
      <c r="FFQ21" s="225"/>
      <c r="FFR21" s="225"/>
      <c r="FFS21" s="225"/>
      <c r="FFT21" s="225"/>
      <c r="FFU21" s="225"/>
      <c r="FFV21" s="225"/>
      <c r="FFW21" s="225"/>
      <c r="FFX21" s="225"/>
      <c r="FFY21" s="225"/>
      <c r="FFZ21" s="225"/>
      <c r="FGA21" s="225"/>
      <c r="FGB21" s="225"/>
      <c r="FGC21" s="225"/>
      <c r="FGD21" s="225"/>
      <c r="FGE21" s="225"/>
      <c r="FGF21" s="225"/>
      <c r="FGG21" s="225"/>
      <c r="FGH21" s="225"/>
      <c r="FGI21" s="225"/>
      <c r="FGJ21" s="225"/>
      <c r="FGK21" s="225"/>
      <c r="FGL21" s="225"/>
      <c r="FGM21" s="225"/>
      <c r="FGN21" s="225"/>
      <c r="FGO21" s="225"/>
      <c r="FGP21" s="225"/>
      <c r="FGQ21" s="225"/>
      <c r="FGR21" s="225"/>
      <c r="FGS21" s="225"/>
      <c r="FGT21" s="225"/>
      <c r="FGU21" s="225"/>
      <c r="FGV21" s="225"/>
      <c r="FGW21" s="225"/>
      <c r="FGX21" s="225"/>
      <c r="FGY21" s="225"/>
      <c r="FGZ21" s="225"/>
      <c r="FHA21" s="225"/>
      <c r="FHB21" s="225"/>
      <c r="FHC21" s="225"/>
      <c r="FHD21" s="225"/>
      <c r="FHE21" s="225"/>
      <c r="FHF21" s="225"/>
      <c r="FHG21" s="225"/>
      <c r="FHH21" s="225"/>
      <c r="FHI21" s="225"/>
      <c r="FHJ21" s="225"/>
      <c r="FHK21" s="225"/>
      <c r="FHL21" s="225"/>
      <c r="FHM21" s="225"/>
      <c r="FHN21" s="225"/>
      <c r="FHO21" s="225"/>
      <c r="FHP21" s="225"/>
      <c r="FHQ21" s="225"/>
      <c r="FHR21" s="225"/>
      <c r="FHS21" s="225"/>
      <c r="FHT21" s="225"/>
      <c r="FHU21" s="225"/>
      <c r="FHV21" s="225"/>
      <c r="FHW21" s="225"/>
      <c r="FHX21" s="225"/>
      <c r="FHY21" s="225"/>
      <c r="FHZ21" s="225"/>
      <c r="FIA21" s="225"/>
      <c r="FIB21" s="225"/>
      <c r="FIC21" s="225"/>
      <c r="FID21" s="225"/>
      <c r="FIE21" s="225"/>
      <c r="FIF21" s="225"/>
      <c r="FIG21" s="225"/>
      <c r="FIH21" s="225"/>
      <c r="FII21" s="225"/>
      <c r="FIJ21" s="225"/>
      <c r="FIK21" s="225"/>
      <c r="FIL21" s="225"/>
      <c r="FIM21" s="225"/>
      <c r="FIN21" s="225"/>
      <c r="FIO21" s="225"/>
      <c r="FIP21" s="225"/>
      <c r="FIQ21" s="225"/>
      <c r="FIR21" s="225"/>
      <c r="FIS21" s="225"/>
      <c r="FIT21" s="225"/>
      <c r="FIU21" s="225"/>
      <c r="FIV21" s="225"/>
      <c r="FIW21" s="225"/>
      <c r="FIX21" s="225"/>
      <c r="FIY21" s="225"/>
      <c r="FIZ21" s="225"/>
      <c r="FJA21" s="225"/>
      <c r="FJB21" s="225"/>
      <c r="FJC21" s="225"/>
      <c r="FJD21" s="225"/>
      <c r="FJE21" s="225"/>
      <c r="FJF21" s="225"/>
      <c r="FJG21" s="225"/>
      <c r="FJH21" s="225"/>
      <c r="FJI21" s="225"/>
      <c r="FJJ21" s="225"/>
      <c r="FJK21" s="225"/>
      <c r="FJL21" s="225"/>
      <c r="FJM21" s="225"/>
      <c r="FJN21" s="225"/>
      <c r="FJO21" s="225"/>
      <c r="FJP21" s="225"/>
      <c r="FJQ21" s="225"/>
      <c r="FJR21" s="225"/>
      <c r="FJS21" s="225"/>
      <c r="FJT21" s="225"/>
      <c r="FJU21" s="225"/>
      <c r="FJV21" s="225"/>
      <c r="FJW21" s="225"/>
      <c r="FJX21" s="225"/>
      <c r="FJY21" s="225"/>
      <c r="FJZ21" s="225"/>
      <c r="FKA21" s="225"/>
      <c r="FKB21" s="225"/>
      <c r="FKC21" s="225"/>
      <c r="FKD21" s="225"/>
      <c r="FKE21" s="225"/>
      <c r="FKF21" s="225"/>
      <c r="FKG21" s="225"/>
      <c r="FKH21" s="225"/>
      <c r="FKI21" s="225"/>
      <c r="FKJ21" s="225"/>
      <c r="FKK21" s="225"/>
      <c r="FKL21" s="225"/>
      <c r="FKM21" s="225"/>
      <c r="FKN21" s="225"/>
      <c r="FKO21" s="225"/>
      <c r="FKP21" s="225"/>
      <c r="FKQ21" s="225"/>
      <c r="FKR21" s="225"/>
      <c r="FKS21" s="225"/>
      <c r="FKT21" s="225"/>
      <c r="FKU21" s="225"/>
      <c r="FKV21" s="225"/>
      <c r="FKW21" s="225"/>
      <c r="FKX21" s="225"/>
      <c r="FKY21" s="225"/>
      <c r="FKZ21" s="225"/>
      <c r="FLA21" s="225"/>
      <c r="FLB21" s="225"/>
      <c r="FLC21" s="225"/>
      <c r="FLD21" s="225"/>
      <c r="FLE21" s="225"/>
      <c r="FLF21" s="225"/>
      <c r="FLG21" s="225"/>
      <c r="FLH21" s="225"/>
      <c r="FLI21" s="225"/>
      <c r="FLJ21" s="225"/>
      <c r="FLK21" s="225"/>
      <c r="FLL21" s="225"/>
      <c r="FLM21" s="225"/>
      <c r="FLN21" s="225"/>
      <c r="FLO21" s="225"/>
      <c r="FLP21" s="225"/>
      <c r="FLQ21" s="225"/>
      <c r="FLR21" s="225"/>
      <c r="FLS21" s="225"/>
      <c r="FLT21" s="225"/>
      <c r="FLU21" s="225"/>
      <c r="FLV21" s="225"/>
      <c r="FLW21" s="225"/>
      <c r="FLX21" s="225"/>
      <c r="FLY21" s="225"/>
      <c r="FLZ21" s="225"/>
      <c r="FMA21" s="225"/>
      <c r="FMB21" s="225"/>
      <c r="FMC21" s="225"/>
      <c r="FMD21" s="225"/>
      <c r="FME21" s="225"/>
      <c r="FMF21" s="225"/>
      <c r="FMG21" s="225"/>
      <c r="FMH21" s="225"/>
      <c r="FMI21" s="225"/>
      <c r="FMJ21" s="225"/>
      <c r="FMK21" s="225"/>
      <c r="FML21" s="225"/>
      <c r="FMM21" s="225"/>
      <c r="FMN21" s="225"/>
      <c r="FMO21" s="225"/>
      <c r="FMP21" s="225"/>
      <c r="FMQ21" s="225"/>
      <c r="FMR21" s="225"/>
      <c r="FMS21" s="225"/>
      <c r="FMT21" s="225"/>
      <c r="FMU21" s="225"/>
      <c r="FMV21" s="225"/>
      <c r="FMW21" s="225"/>
      <c r="FMX21" s="225"/>
      <c r="FMY21" s="225"/>
      <c r="FMZ21" s="225"/>
      <c r="FNA21" s="225"/>
      <c r="FNB21" s="225"/>
      <c r="FNC21" s="225"/>
      <c r="FND21" s="225"/>
      <c r="FNE21" s="225"/>
      <c r="FNF21" s="225"/>
      <c r="FNG21" s="225"/>
      <c r="FNH21" s="225"/>
      <c r="FNI21" s="225"/>
      <c r="FNJ21" s="225"/>
      <c r="FNK21" s="225"/>
      <c r="FNL21" s="225"/>
      <c r="FNM21" s="225"/>
      <c r="FNN21" s="225"/>
      <c r="FNO21" s="225"/>
      <c r="FNP21" s="225"/>
      <c r="FNQ21" s="225"/>
      <c r="FNR21" s="225"/>
      <c r="FNS21" s="225"/>
      <c r="FNT21" s="225"/>
      <c r="FNU21" s="225"/>
      <c r="FNV21" s="225"/>
      <c r="FNW21" s="225"/>
      <c r="FNX21" s="225"/>
      <c r="FNY21" s="225"/>
      <c r="FNZ21" s="225"/>
      <c r="FOA21" s="225"/>
      <c r="FOB21" s="225"/>
      <c r="FOC21" s="225"/>
      <c r="FOD21" s="225"/>
      <c r="FOE21" s="225"/>
      <c r="FOF21" s="225"/>
      <c r="FOG21" s="225"/>
      <c r="FOH21" s="225"/>
      <c r="FOI21" s="225"/>
      <c r="FOJ21" s="225"/>
      <c r="FOK21" s="225"/>
      <c r="FOL21" s="225"/>
      <c r="FOM21" s="225"/>
      <c r="FON21" s="225"/>
      <c r="FOO21" s="225"/>
      <c r="FOP21" s="225"/>
      <c r="FOQ21" s="225"/>
      <c r="FOR21" s="225"/>
      <c r="FOS21" s="225"/>
      <c r="FOT21" s="225"/>
      <c r="FOU21" s="225"/>
      <c r="FOV21" s="225"/>
      <c r="FOW21" s="225"/>
      <c r="FOX21" s="225"/>
      <c r="FOY21" s="225"/>
      <c r="FOZ21" s="225"/>
      <c r="FPA21" s="225"/>
      <c r="FPB21" s="225"/>
      <c r="FPC21" s="225"/>
      <c r="FPD21" s="225"/>
      <c r="FPE21" s="225"/>
      <c r="FPF21" s="225"/>
      <c r="FPG21" s="225"/>
      <c r="FPH21" s="225"/>
      <c r="FPI21" s="225"/>
      <c r="FPJ21" s="225"/>
      <c r="FPK21" s="225"/>
      <c r="FPL21" s="225"/>
      <c r="FPM21" s="225"/>
      <c r="FPN21" s="225"/>
      <c r="FPO21" s="225"/>
      <c r="FPP21" s="225"/>
      <c r="FPQ21" s="225"/>
      <c r="FPR21" s="225"/>
      <c r="FPS21" s="225"/>
      <c r="FPT21" s="225"/>
      <c r="FPU21" s="225"/>
      <c r="FPV21" s="225"/>
      <c r="FPW21" s="225"/>
      <c r="FPX21" s="225"/>
      <c r="FPY21" s="225"/>
      <c r="FPZ21" s="225"/>
      <c r="FQA21" s="225"/>
      <c r="FQB21" s="225"/>
      <c r="FQC21" s="225"/>
      <c r="FQD21" s="225"/>
      <c r="FQE21" s="225"/>
      <c r="FQF21" s="225"/>
      <c r="FQG21" s="225"/>
      <c r="FQH21" s="225"/>
      <c r="FQI21" s="225"/>
      <c r="FQJ21" s="225"/>
      <c r="FQK21" s="225"/>
      <c r="FQL21" s="225"/>
      <c r="FQM21" s="225"/>
      <c r="FQN21" s="225"/>
      <c r="FQO21" s="225"/>
      <c r="FQP21" s="225"/>
      <c r="FQQ21" s="225"/>
      <c r="FQR21" s="225"/>
      <c r="FQS21" s="225"/>
      <c r="FQT21" s="225"/>
      <c r="FQU21" s="225"/>
      <c r="FQV21" s="225"/>
      <c r="FQW21" s="225"/>
      <c r="FQX21" s="225"/>
      <c r="FQY21" s="225"/>
      <c r="FQZ21" s="225"/>
      <c r="FRA21" s="225"/>
      <c r="FRB21" s="225"/>
      <c r="FRC21" s="225"/>
      <c r="FRD21" s="225"/>
      <c r="FRE21" s="225"/>
      <c r="FRF21" s="225"/>
      <c r="FRG21" s="225"/>
      <c r="FRH21" s="225"/>
      <c r="FRI21" s="225"/>
      <c r="FRJ21" s="225"/>
      <c r="FRK21" s="225"/>
      <c r="FRL21" s="225"/>
      <c r="FRM21" s="225"/>
      <c r="FRN21" s="225"/>
      <c r="FRO21" s="225"/>
      <c r="FRP21" s="225"/>
      <c r="FRQ21" s="225"/>
      <c r="FRR21" s="225"/>
      <c r="FRS21" s="225"/>
      <c r="FRT21" s="225"/>
      <c r="FRU21" s="225"/>
      <c r="FRV21" s="225"/>
      <c r="FRW21" s="225"/>
      <c r="FRX21" s="225"/>
      <c r="FRY21" s="225"/>
      <c r="FRZ21" s="225"/>
      <c r="FSA21" s="225"/>
      <c r="FSB21" s="225"/>
      <c r="FSC21" s="225"/>
      <c r="FSD21" s="225"/>
      <c r="FSE21" s="225"/>
      <c r="FSF21" s="225"/>
      <c r="FSG21" s="225"/>
      <c r="FSH21" s="225"/>
      <c r="FSI21" s="225"/>
      <c r="FSJ21" s="225"/>
      <c r="FSK21" s="225"/>
      <c r="FSL21" s="225"/>
      <c r="FSM21" s="225"/>
      <c r="FSN21" s="225"/>
      <c r="FSO21" s="225"/>
      <c r="FSP21" s="225"/>
      <c r="FSQ21" s="225"/>
      <c r="FSR21" s="225"/>
      <c r="FSS21" s="225"/>
      <c r="FST21" s="225"/>
      <c r="FSU21" s="225"/>
      <c r="FSV21" s="225"/>
      <c r="FSW21" s="225"/>
      <c r="FSX21" s="225"/>
      <c r="FSY21" s="225"/>
      <c r="FSZ21" s="225"/>
      <c r="FTA21" s="225"/>
      <c r="FTB21" s="225"/>
      <c r="FTC21" s="225"/>
      <c r="FTD21" s="225"/>
      <c r="FTE21" s="225"/>
      <c r="FTF21" s="225"/>
      <c r="FTG21" s="225"/>
      <c r="FTH21" s="225"/>
      <c r="FTI21" s="225"/>
      <c r="FTJ21" s="225"/>
      <c r="FTK21" s="225"/>
      <c r="FTL21" s="225"/>
      <c r="FTM21" s="225"/>
      <c r="FTN21" s="225"/>
      <c r="FTO21" s="225"/>
      <c r="FTP21" s="225"/>
      <c r="FTQ21" s="225"/>
      <c r="FTR21" s="225"/>
      <c r="FTS21" s="225"/>
      <c r="FTT21" s="225"/>
      <c r="FTU21" s="225"/>
      <c r="FTV21" s="225"/>
      <c r="FTW21" s="225"/>
      <c r="FTX21" s="225"/>
      <c r="FTY21" s="225"/>
      <c r="FTZ21" s="225"/>
      <c r="FUA21" s="225"/>
      <c r="FUB21" s="225"/>
      <c r="FUC21" s="225"/>
      <c r="FUD21" s="225"/>
      <c r="FUE21" s="225"/>
      <c r="FUF21" s="225"/>
      <c r="FUG21" s="225"/>
      <c r="FUH21" s="225"/>
      <c r="FUI21" s="225"/>
      <c r="FUJ21" s="225"/>
      <c r="FUK21" s="225"/>
      <c r="FUL21" s="225"/>
      <c r="FUM21" s="225"/>
      <c r="FUN21" s="225"/>
      <c r="FUO21" s="225"/>
      <c r="FUP21" s="225"/>
      <c r="FUQ21" s="225"/>
      <c r="FUR21" s="225"/>
      <c r="FUS21" s="225"/>
      <c r="FUT21" s="225"/>
      <c r="FUU21" s="225"/>
      <c r="FUV21" s="225"/>
      <c r="FUW21" s="225"/>
      <c r="FUX21" s="225"/>
      <c r="FUY21" s="225"/>
      <c r="FUZ21" s="225"/>
      <c r="FVA21" s="225"/>
      <c r="FVB21" s="225"/>
      <c r="FVC21" s="225"/>
      <c r="FVD21" s="225"/>
      <c r="FVE21" s="225"/>
      <c r="FVF21" s="225"/>
      <c r="FVG21" s="225"/>
      <c r="FVH21" s="225"/>
      <c r="FVI21" s="225"/>
      <c r="FVJ21" s="225"/>
      <c r="FVK21" s="225"/>
      <c r="FVL21" s="225"/>
      <c r="FVM21" s="225"/>
      <c r="FVN21" s="225"/>
      <c r="FVO21" s="225"/>
      <c r="FVP21" s="225"/>
      <c r="FVQ21" s="225"/>
      <c r="FVR21" s="225"/>
      <c r="FVS21" s="225"/>
      <c r="FVT21" s="225"/>
      <c r="FVU21" s="225"/>
      <c r="FVV21" s="225"/>
      <c r="FVW21" s="225"/>
      <c r="FVX21" s="225"/>
      <c r="FVY21" s="225"/>
      <c r="FVZ21" s="225"/>
      <c r="FWA21" s="225"/>
      <c r="FWB21" s="225"/>
      <c r="FWC21" s="225"/>
      <c r="FWD21" s="225"/>
      <c r="FWE21" s="225"/>
      <c r="FWF21" s="225"/>
      <c r="FWG21" s="225"/>
      <c r="FWH21" s="225"/>
      <c r="FWI21" s="225"/>
      <c r="FWJ21" s="225"/>
      <c r="FWK21" s="225"/>
      <c r="FWL21" s="225"/>
      <c r="FWM21" s="225"/>
      <c r="FWN21" s="225"/>
      <c r="FWO21" s="225"/>
      <c r="FWP21" s="225"/>
      <c r="FWQ21" s="225"/>
      <c r="FWR21" s="225"/>
      <c r="FWS21" s="225"/>
      <c r="FWT21" s="225"/>
      <c r="FWU21" s="225"/>
      <c r="FWV21" s="225"/>
      <c r="FWW21" s="225"/>
      <c r="FWX21" s="225"/>
      <c r="FWY21" s="225"/>
      <c r="FWZ21" s="225"/>
      <c r="FXA21" s="225"/>
      <c r="FXB21" s="225"/>
      <c r="FXC21" s="225"/>
      <c r="FXD21" s="225"/>
      <c r="FXE21" s="225"/>
      <c r="FXF21" s="225"/>
      <c r="FXG21" s="225"/>
      <c r="FXH21" s="225"/>
      <c r="FXI21" s="225"/>
      <c r="FXJ21" s="225"/>
      <c r="FXK21" s="225"/>
      <c r="FXL21" s="225"/>
      <c r="FXM21" s="225"/>
      <c r="FXN21" s="225"/>
      <c r="FXO21" s="225"/>
      <c r="FXP21" s="225"/>
      <c r="FXQ21" s="225"/>
      <c r="FXR21" s="225"/>
      <c r="FXS21" s="225"/>
      <c r="FXT21" s="225"/>
      <c r="FXU21" s="225"/>
      <c r="FXV21" s="225"/>
      <c r="FXW21" s="225"/>
      <c r="FXX21" s="225"/>
      <c r="FXY21" s="225"/>
      <c r="FXZ21" s="225"/>
      <c r="FYA21" s="225"/>
      <c r="FYB21" s="225"/>
      <c r="FYC21" s="225"/>
      <c r="FYD21" s="225"/>
      <c r="FYE21" s="225"/>
      <c r="FYF21" s="225"/>
      <c r="FYG21" s="225"/>
      <c r="FYH21" s="225"/>
      <c r="FYI21" s="225"/>
      <c r="FYJ21" s="225"/>
      <c r="FYK21" s="225"/>
      <c r="FYL21" s="225"/>
      <c r="FYM21" s="225"/>
      <c r="FYN21" s="225"/>
      <c r="FYO21" s="225"/>
      <c r="FYP21" s="225"/>
      <c r="FYQ21" s="225"/>
      <c r="FYR21" s="225"/>
      <c r="FYS21" s="225"/>
      <c r="FYT21" s="225"/>
      <c r="FYU21" s="225"/>
      <c r="FYV21" s="225"/>
      <c r="FYW21" s="225"/>
      <c r="FYX21" s="225"/>
      <c r="FYY21" s="225"/>
      <c r="FYZ21" s="225"/>
      <c r="FZA21" s="225"/>
      <c r="FZB21" s="225"/>
      <c r="FZC21" s="225"/>
      <c r="FZD21" s="225"/>
      <c r="FZE21" s="225"/>
      <c r="FZF21" s="225"/>
      <c r="FZG21" s="225"/>
      <c r="FZH21" s="225"/>
      <c r="FZI21" s="225"/>
      <c r="FZJ21" s="225"/>
      <c r="FZK21" s="225"/>
      <c r="FZL21" s="225"/>
      <c r="FZM21" s="225"/>
      <c r="FZN21" s="225"/>
      <c r="FZO21" s="225"/>
      <c r="FZP21" s="225"/>
      <c r="FZQ21" s="225"/>
      <c r="FZR21" s="225"/>
      <c r="FZS21" s="225"/>
      <c r="FZT21" s="225"/>
      <c r="FZU21" s="225"/>
      <c r="FZV21" s="225"/>
      <c r="FZW21" s="225"/>
      <c r="FZX21" s="225"/>
      <c r="FZY21" s="225"/>
      <c r="FZZ21" s="225"/>
      <c r="GAA21" s="225"/>
      <c r="GAB21" s="225"/>
      <c r="GAC21" s="225"/>
      <c r="GAD21" s="225"/>
      <c r="GAE21" s="225"/>
      <c r="GAF21" s="225"/>
      <c r="GAG21" s="225"/>
      <c r="GAH21" s="225"/>
      <c r="GAI21" s="225"/>
      <c r="GAJ21" s="225"/>
      <c r="GAK21" s="225"/>
      <c r="GAL21" s="225"/>
      <c r="GAM21" s="225"/>
      <c r="GAN21" s="225"/>
      <c r="GAO21" s="225"/>
      <c r="GAP21" s="225"/>
      <c r="GAQ21" s="225"/>
      <c r="GAR21" s="225"/>
      <c r="GAS21" s="225"/>
      <c r="GAT21" s="225"/>
      <c r="GAU21" s="225"/>
      <c r="GAV21" s="225"/>
      <c r="GAW21" s="225"/>
      <c r="GAX21" s="225"/>
      <c r="GAY21" s="225"/>
      <c r="GAZ21" s="225"/>
      <c r="GBA21" s="225"/>
      <c r="GBB21" s="225"/>
      <c r="GBC21" s="225"/>
      <c r="GBD21" s="225"/>
      <c r="GBE21" s="225"/>
      <c r="GBF21" s="225"/>
      <c r="GBG21" s="225"/>
      <c r="GBH21" s="225"/>
      <c r="GBI21" s="225"/>
      <c r="GBJ21" s="225"/>
      <c r="GBK21" s="225"/>
      <c r="GBL21" s="225"/>
      <c r="GBM21" s="225"/>
      <c r="GBN21" s="225"/>
      <c r="GBO21" s="225"/>
      <c r="GBP21" s="225"/>
      <c r="GBQ21" s="225"/>
      <c r="GBR21" s="225"/>
      <c r="GBS21" s="225"/>
      <c r="GBT21" s="225"/>
      <c r="GBU21" s="225"/>
      <c r="GBV21" s="225"/>
      <c r="GBW21" s="225"/>
      <c r="GBX21" s="225"/>
      <c r="GBY21" s="225"/>
      <c r="GBZ21" s="225"/>
      <c r="GCA21" s="225"/>
      <c r="GCB21" s="225"/>
      <c r="GCC21" s="225"/>
      <c r="GCD21" s="225"/>
      <c r="GCE21" s="225"/>
      <c r="GCF21" s="225"/>
      <c r="GCG21" s="225"/>
      <c r="GCH21" s="225"/>
      <c r="GCI21" s="225"/>
      <c r="GCJ21" s="225"/>
      <c r="GCK21" s="225"/>
      <c r="GCL21" s="225"/>
      <c r="GCM21" s="225"/>
      <c r="GCN21" s="225"/>
      <c r="GCO21" s="225"/>
      <c r="GCP21" s="225"/>
      <c r="GCQ21" s="225"/>
      <c r="GCR21" s="225"/>
      <c r="GCS21" s="225"/>
      <c r="GCT21" s="225"/>
      <c r="GCU21" s="225"/>
      <c r="GCV21" s="225"/>
      <c r="GCW21" s="225"/>
      <c r="GCX21" s="225"/>
      <c r="GCY21" s="225"/>
      <c r="GCZ21" s="225"/>
      <c r="GDA21" s="225"/>
      <c r="GDB21" s="225"/>
      <c r="GDC21" s="225"/>
      <c r="GDD21" s="225"/>
      <c r="GDE21" s="225"/>
      <c r="GDF21" s="225"/>
      <c r="GDG21" s="225"/>
      <c r="GDH21" s="225"/>
      <c r="GDI21" s="225"/>
      <c r="GDJ21" s="225"/>
      <c r="GDK21" s="225"/>
      <c r="GDL21" s="225"/>
      <c r="GDM21" s="225"/>
      <c r="GDN21" s="225"/>
      <c r="GDO21" s="225"/>
      <c r="GDP21" s="225"/>
      <c r="GDQ21" s="225"/>
      <c r="GDR21" s="225"/>
      <c r="GDS21" s="225"/>
      <c r="GDT21" s="225"/>
      <c r="GDU21" s="225"/>
      <c r="GDV21" s="225"/>
      <c r="GDW21" s="225"/>
      <c r="GDX21" s="225"/>
      <c r="GDY21" s="225"/>
      <c r="GDZ21" s="225"/>
      <c r="GEA21" s="225"/>
      <c r="GEB21" s="225"/>
      <c r="GEC21" s="225"/>
      <c r="GED21" s="225"/>
      <c r="GEE21" s="225"/>
      <c r="GEF21" s="225"/>
      <c r="GEG21" s="225"/>
      <c r="GEH21" s="225"/>
      <c r="GEI21" s="225"/>
      <c r="GEJ21" s="225"/>
      <c r="GEK21" s="225"/>
      <c r="GEL21" s="225"/>
      <c r="GEM21" s="225"/>
      <c r="GEN21" s="225"/>
      <c r="GEO21" s="225"/>
      <c r="GEP21" s="225"/>
      <c r="GEQ21" s="225"/>
      <c r="GER21" s="225"/>
      <c r="GES21" s="225"/>
      <c r="GET21" s="225"/>
      <c r="GEU21" s="225"/>
      <c r="GEV21" s="225"/>
      <c r="GEW21" s="225"/>
      <c r="GEX21" s="225"/>
      <c r="GEY21" s="225"/>
      <c r="GEZ21" s="225"/>
      <c r="GFA21" s="225"/>
      <c r="GFB21" s="225"/>
      <c r="GFC21" s="225"/>
      <c r="GFD21" s="225"/>
      <c r="GFE21" s="225"/>
      <c r="GFF21" s="225"/>
      <c r="GFG21" s="225"/>
      <c r="GFH21" s="225"/>
      <c r="GFI21" s="225"/>
      <c r="GFJ21" s="225"/>
      <c r="GFK21" s="225"/>
      <c r="GFL21" s="225"/>
      <c r="GFM21" s="225"/>
      <c r="GFN21" s="225"/>
      <c r="GFO21" s="225"/>
      <c r="GFP21" s="225"/>
      <c r="GFQ21" s="225"/>
      <c r="GFR21" s="225"/>
      <c r="GFS21" s="225"/>
      <c r="GFT21" s="225"/>
      <c r="GFU21" s="225"/>
      <c r="GFV21" s="225"/>
      <c r="GFW21" s="225"/>
      <c r="GFX21" s="225"/>
      <c r="GFY21" s="225"/>
      <c r="GFZ21" s="225"/>
      <c r="GGA21" s="225"/>
      <c r="GGB21" s="225"/>
      <c r="GGC21" s="225"/>
      <c r="GGD21" s="225"/>
      <c r="GGE21" s="225"/>
      <c r="GGF21" s="225"/>
      <c r="GGG21" s="225"/>
      <c r="GGH21" s="225"/>
      <c r="GGI21" s="225"/>
      <c r="GGJ21" s="225"/>
      <c r="GGK21" s="225"/>
      <c r="GGL21" s="225"/>
      <c r="GGM21" s="225"/>
      <c r="GGN21" s="225"/>
      <c r="GGO21" s="225"/>
      <c r="GGP21" s="225"/>
      <c r="GGQ21" s="225"/>
      <c r="GGR21" s="225"/>
      <c r="GGS21" s="225"/>
      <c r="GGT21" s="225"/>
      <c r="GGU21" s="225"/>
      <c r="GGV21" s="225"/>
      <c r="GGW21" s="225"/>
      <c r="GGX21" s="225"/>
      <c r="GGY21" s="225"/>
      <c r="GGZ21" s="225"/>
      <c r="GHA21" s="225"/>
      <c r="GHB21" s="225"/>
      <c r="GHC21" s="225"/>
      <c r="GHD21" s="225"/>
      <c r="GHE21" s="225"/>
      <c r="GHF21" s="225"/>
      <c r="GHG21" s="225"/>
      <c r="GHH21" s="225"/>
      <c r="GHI21" s="225"/>
      <c r="GHJ21" s="225"/>
      <c r="GHK21" s="225"/>
      <c r="GHL21" s="225"/>
      <c r="GHM21" s="225"/>
      <c r="GHN21" s="225"/>
      <c r="GHO21" s="225"/>
      <c r="GHP21" s="225"/>
      <c r="GHQ21" s="225"/>
      <c r="GHR21" s="225"/>
      <c r="GHS21" s="225"/>
      <c r="GHT21" s="225"/>
      <c r="GHU21" s="225"/>
      <c r="GHV21" s="225"/>
      <c r="GHW21" s="225"/>
      <c r="GHX21" s="225"/>
      <c r="GHY21" s="225"/>
      <c r="GHZ21" s="225"/>
      <c r="GIA21" s="225"/>
      <c r="GIB21" s="225"/>
      <c r="GIC21" s="225"/>
      <c r="GID21" s="225"/>
      <c r="GIE21" s="225"/>
      <c r="GIF21" s="225"/>
      <c r="GIG21" s="225"/>
      <c r="GIH21" s="225"/>
      <c r="GII21" s="225"/>
      <c r="GIJ21" s="225"/>
      <c r="GIK21" s="225"/>
      <c r="GIL21" s="225"/>
      <c r="GIM21" s="225"/>
      <c r="GIN21" s="225"/>
      <c r="GIO21" s="225"/>
      <c r="GIP21" s="225"/>
      <c r="GIQ21" s="225"/>
      <c r="GIR21" s="225"/>
      <c r="GIS21" s="225"/>
      <c r="GIT21" s="225"/>
      <c r="GIU21" s="225"/>
      <c r="GIV21" s="225"/>
      <c r="GIW21" s="225"/>
      <c r="GIX21" s="225"/>
      <c r="GIY21" s="225"/>
      <c r="GIZ21" s="225"/>
      <c r="GJA21" s="225"/>
      <c r="GJB21" s="225"/>
      <c r="GJC21" s="225"/>
      <c r="GJD21" s="225"/>
      <c r="GJE21" s="225"/>
      <c r="GJF21" s="225"/>
      <c r="GJG21" s="225"/>
      <c r="GJH21" s="225"/>
      <c r="GJI21" s="225"/>
      <c r="GJJ21" s="225"/>
      <c r="GJK21" s="225"/>
      <c r="GJL21" s="225"/>
      <c r="GJM21" s="225"/>
      <c r="GJN21" s="225"/>
      <c r="GJO21" s="225"/>
      <c r="GJP21" s="225"/>
      <c r="GJQ21" s="225"/>
      <c r="GJR21" s="225"/>
      <c r="GJS21" s="225"/>
      <c r="GJT21" s="225"/>
      <c r="GJU21" s="225"/>
      <c r="GJV21" s="225"/>
      <c r="GJW21" s="225"/>
      <c r="GJX21" s="225"/>
      <c r="GJY21" s="225"/>
      <c r="GJZ21" s="225"/>
      <c r="GKA21" s="225"/>
      <c r="GKB21" s="225"/>
      <c r="GKC21" s="225"/>
      <c r="GKD21" s="225"/>
      <c r="GKE21" s="225"/>
      <c r="GKF21" s="225"/>
      <c r="GKG21" s="225"/>
      <c r="GKH21" s="225"/>
      <c r="GKI21" s="225"/>
      <c r="GKJ21" s="225"/>
      <c r="GKK21" s="225"/>
      <c r="GKL21" s="225"/>
      <c r="GKM21" s="225"/>
      <c r="GKN21" s="225"/>
      <c r="GKO21" s="225"/>
      <c r="GKP21" s="225"/>
      <c r="GKQ21" s="225"/>
      <c r="GKR21" s="225"/>
      <c r="GKS21" s="225"/>
      <c r="GKT21" s="225"/>
      <c r="GKU21" s="225"/>
      <c r="GKV21" s="225"/>
      <c r="GKW21" s="225"/>
      <c r="GKX21" s="225"/>
      <c r="GKY21" s="225"/>
      <c r="GKZ21" s="225"/>
      <c r="GLA21" s="225"/>
      <c r="GLB21" s="225"/>
      <c r="GLC21" s="225"/>
      <c r="GLD21" s="225"/>
      <c r="GLE21" s="225"/>
      <c r="GLF21" s="225"/>
      <c r="GLG21" s="225"/>
      <c r="GLH21" s="225"/>
      <c r="GLI21" s="225"/>
      <c r="GLJ21" s="225"/>
      <c r="GLK21" s="225"/>
      <c r="GLL21" s="225"/>
      <c r="GLM21" s="225"/>
      <c r="GLN21" s="225"/>
      <c r="GLO21" s="225"/>
      <c r="GLP21" s="225"/>
      <c r="GLQ21" s="225"/>
      <c r="GLR21" s="225"/>
      <c r="GLS21" s="225"/>
      <c r="GLT21" s="225"/>
      <c r="GLU21" s="225"/>
      <c r="GLV21" s="225"/>
      <c r="GLW21" s="225"/>
      <c r="GLX21" s="225"/>
      <c r="GLY21" s="225"/>
      <c r="GLZ21" s="225"/>
      <c r="GMA21" s="225"/>
      <c r="GMB21" s="225"/>
      <c r="GMC21" s="225"/>
      <c r="GMD21" s="225"/>
      <c r="GME21" s="225"/>
      <c r="GMF21" s="225"/>
      <c r="GMG21" s="225"/>
      <c r="GMH21" s="225"/>
      <c r="GMI21" s="225"/>
      <c r="GMJ21" s="225"/>
      <c r="GMK21" s="225"/>
      <c r="GML21" s="225"/>
      <c r="GMM21" s="225"/>
      <c r="GMN21" s="225"/>
      <c r="GMO21" s="225"/>
      <c r="GMP21" s="225"/>
      <c r="GMQ21" s="225"/>
      <c r="GMR21" s="225"/>
      <c r="GMS21" s="225"/>
      <c r="GMT21" s="225"/>
      <c r="GMU21" s="225"/>
      <c r="GMV21" s="225"/>
      <c r="GMW21" s="225"/>
      <c r="GMX21" s="225"/>
      <c r="GMY21" s="225"/>
      <c r="GMZ21" s="225"/>
      <c r="GNA21" s="225"/>
      <c r="GNB21" s="225"/>
      <c r="GNC21" s="225"/>
      <c r="GND21" s="225"/>
      <c r="GNE21" s="225"/>
      <c r="GNF21" s="225"/>
      <c r="GNG21" s="225"/>
      <c r="GNH21" s="225"/>
      <c r="GNI21" s="225"/>
      <c r="GNJ21" s="225"/>
      <c r="GNK21" s="225"/>
      <c r="GNL21" s="225"/>
      <c r="GNM21" s="225"/>
      <c r="GNN21" s="225"/>
      <c r="GNO21" s="225"/>
      <c r="GNP21" s="225"/>
      <c r="GNQ21" s="225"/>
      <c r="GNR21" s="225"/>
      <c r="GNS21" s="225"/>
      <c r="GNT21" s="225"/>
      <c r="GNU21" s="225"/>
      <c r="GNV21" s="225"/>
      <c r="GNW21" s="225"/>
      <c r="GNX21" s="225"/>
      <c r="GNY21" s="225"/>
      <c r="GNZ21" s="225"/>
      <c r="GOA21" s="225"/>
      <c r="GOB21" s="225"/>
      <c r="GOC21" s="225"/>
      <c r="GOD21" s="225"/>
      <c r="GOE21" s="225"/>
      <c r="GOF21" s="225"/>
      <c r="GOG21" s="225"/>
      <c r="GOH21" s="225"/>
      <c r="GOI21" s="225"/>
      <c r="GOJ21" s="225"/>
      <c r="GOK21" s="225"/>
      <c r="GOL21" s="225"/>
      <c r="GOM21" s="225"/>
      <c r="GON21" s="225"/>
      <c r="GOO21" s="225"/>
      <c r="GOP21" s="225"/>
      <c r="GOQ21" s="225"/>
      <c r="GOR21" s="225"/>
      <c r="GOS21" s="225"/>
      <c r="GOT21" s="225"/>
      <c r="GOU21" s="225"/>
      <c r="GOV21" s="225"/>
      <c r="GOW21" s="225"/>
      <c r="GOX21" s="225"/>
      <c r="GOY21" s="225"/>
      <c r="GOZ21" s="225"/>
      <c r="GPA21" s="225"/>
      <c r="GPB21" s="225"/>
      <c r="GPC21" s="225"/>
      <c r="GPD21" s="225"/>
      <c r="GPE21" s="225"/>
      <c r="GPF21" s="225"/>
      <c r="GPG21" s="225"/>
      <c r="GPH21" s="225"/>
      <c r="GPI21" s="225"/>
      <c r="GPJ21" s="225"/>
      <c r="GPK21" s="225"/>
      <c r="GPL21" s="225"/>
      <c r="GPM21" s="225"/>
      <c r="GPN21" s="225"/>
      <c r="GPO21" s="225"/>
      <c r="GPP21" s="225"/>
      <c r="GPQ21" s="225"/>
      <c r="GPR21" s="225"/>
      <c r="GPS21" s="225"/>
      <c r="GPT21" s="225"/>
      <c r="GPU21" s="225"/>
      <c r="GPV21" s="225"/>
      <c r="GPW21" s="225"/>
      <c r="GPX21" s="225"/>
      <c r="GPY21" s="225"/>
      <c r="GPZ21" s="225"/>
      <c r="GQA21" s="225"/>
      <c r="GQB21" s="225"/>
      <c r="GQC21" s="225"/>
      <c r="GQD21" s="225"/>
      <c r="GQE21" s="225"/>
      <c r="GQF21" s="225"/>
      <c r="GQG21" s="225"/>
      <c r="GQH21" s="225"/>
      <c r="GQI21" s="225"/>
      <c r="GQJ21" s="225"/>
      <c r="GQK21" s="225"/>
      <c r="GQL21" s="225"/>
      <c r="GQM21" s="225"/>
      <c r="GQN21" s="225"/>
      <c r="GQO21" s="225"/>
      <c r="GQP21" s="225"/>
      <c r="GQQ21" s="225"/>
      <c r="GQR21" s="225"/>
      <c r="GQS21" s="225"/>
      <c r="GQT21" s="225"/>
      <c r="GQU21" s="225"/>
      <c r="GQV21" s="225"/>
      <c r="GQW21" s="225"/>
      <c r="GQX21" s="225"/>
      <c r="GQY21" s="225"/>
      <c r="GQZ21" s="225"/>
      <c r="GRA21" s="225"/>
      <c r="GRB21" s="225"/>
      <c r="GRC21" s="225"/>
      <c r="GRD21" s="225"/>
      <c r="GRE21" s="225"/>
      <c r="GRF21" s="225"/>
      <c r="GRG21" s="225"/>
      <c r="GRH21" s="225"/>
      <c r="GRI21" s="225"/>
      <c r="GRJ21" s="225"/>
      <c r="GRK21" s="225"/>
      <c r="GRL21" s="225"/>
      <c r="GRM21" s="225"/>
      <c r="GRN21" s="225"/>
      <c r="GRO21" s="225"/>
      <c r="GRP21" s="225"/>
      <c r="GRQ21" s="225"/>
      <c r="GRR21" s="225"/>
      <c r="GRS21" s="225"/>
      <c r="GRT21" s="225"/>
      <c r="GRU21" s="225"/>
      <c r="GRV21" s="225"/>
      <c r="GRW21" s="225"/>
      <c r="GRX21" s="225"/>
      <c r="GRY21" s="225"/>
      <c r="GRZ21" s="225"/>
      <c r="GSA21" s="225"/>
      <c r="GSB21" s="225"/>
      <c r="GSC21" s="225"/>
      <c r="GSD21" s="225"/>
      <c r="GSE21" s="225"/>
      <c r="GSF21" s="225"/>
      <c r="GSG21" s="225"/>
      <c r="GSH21" s="225"/>
      <c r="GSI21" s="225"/>
      <c r="GSJ21" s="225"/>
      <c r="GSK21" s="225"/>
      <c r="GSL21" s="225"/>
      <c r="GSM21" s="225"/>
      <c r="GSN21" s="225"/>
      <c r="GSO21" s="225"/>
      <c r="GSP21" s="225"/>
      <c r="GSQ21" s="225"/>
      <c r="GSR21" s="225"/>
      <c r="GSS21" s="225"/>
      <c r="GST21" s="225"/>
      <c r="GSU21" s="225"/>
      <c r="GSV21" s="225"/>
      <c r="GSW21" s="225"/>
      <c r="GSX21" s="225"/>
      <c r="GSY21" s="225"/>
      <c r="GSZ21" s="225"/>
      <c r="GTA21" s="225"/>
      <c r="GTB21" s="225"/>
      <c r="GTC21" s="225"/>
      <c r="GTD21" s="225"/>
      <c r="GTE21" s="225"/>
      <c r="GTF21" s="225"/>
      <c r="GTG21" s="225"/>
      <c r="GTH21" s="225"/>
      <c r="GTI21" s="225"/>
      <c r="GTJ21" s="225"/>
      <c r="GTK21" s="225"/>
      <c r="GTL21" s="225"/>
      <c r="GTM21" s="225"/>
      <c r="GTN21" s="225"/>
      <c r="GTO21" s="225"/>
      <c r="GTP21" s="225"/>
      <c r="GTQ21" s="225"/>
      <c r="GTR21" s="225"/>
      <c r="GTS21" s="225"/>
      <c r="GTT21" s="225"/>
      <c r="GTU21" s="225"/>
      <c r="GTV21" s="225"/>
      <c r="GTW21" s="225"/>
      <c r="GTX21" s="225"/>
      <c r="GTY21" s="225"/>
      <c r="GTZ21" s="225"/>
      <c r="GUA21" s="225"/>
      <c r="GUB21" s="225"/>
      <c r="GUC21" s="225"/>
      <c r="GUD21" s="225"/>
      <c r="GUE21" s="225"/>
      <c r="GUF21" s="225"/>
      <c r="GUG21" s="225"/>
      <c r="GUH21" s="225"/>
      <c r="GUI21" s="225"/>
      <c r="GUJ21" s="225"/>
      <c r="GUK21" s="225"/>
      <c r="GUL21" s="225"/>
      <c r="GUM21" s="225"/>
      <c r="GUN21" s="225"/>
      <c r="GUO21" s="225"/>
      <c r="GUP21" s="225"/>
      <c r="GUQ21" s="225"/>
      <c r="GUR21" s="225"/>
      <c r="GUS21" s="225"/>
      <c r="GUT21" s="225"/>
      <c r="GUU21" s="225"/>
      <c r="GUV21" s="225"/>
      <c r="GUW21" s="225"/>
      <c r="GUX21" s="225"/>
      <c r="GUY21" s="225"/>
      <c r="GUZ21" s="225"/>
      <c r="GVA21" s="225"/>
      <c r="GVB21" s="225"/>
      <c r="GVC21" s="225"/>
      <c r="GVD21" s="225"/>
      <c r="GVE21" s="225"/>
      <c r="GVF21" s="225"/>
      <c r="GVG21" s="225"/>
      <c r="GVH21" s="225"/>
      <c r="GVI21" s="225"/>
      <c r="GVJ21" s="225"/>
      <c r="GVK21" s="225"/>
      <c r="GVL21" s="225"/>
      <c r="GVM21" s="225"/>
      <c r="GVN21" s="225"/>
      <c r="GVO21" s="225"/>
      <c r="GVP21" s="225"/>
      <c r="GVQ21" s="225"/>
      <c r="GVR21" s="225"/>
      <c r="GVS21" s="225"/>
      <c r="GVT21" s="225"/>
      <c r="GVU21" s="225"/>
      <c r="GVV21" s="225"/>
      <c r="GVW21" s="225"/>
      <c r="GVX21" s="225"/>
      <c r="GVY21" s="225"/>
      <c r="GVZ21" s="225"/>
      <c r="GWA21" s="225"/>
      <c r="GWB21" s="225"/>
      <c r="GWC21" s="225"/>
      <c r="GWD21" s="225"/>
      <c r="GWE21" s="225"/>
      <c r="GWF21" s="225"/>
      <c r="GWG21" s="225"/>
      <c r="GWH21" s="225"/>
      <c r="GWI21" s="225"/>
      <c r="GWJ21" s="225"/>
      <c r="GWK21" s="225"/>
      <c r="GWL21" s="225"/>
      <c r="GWM21" s="225"/>
      <c r="GWN21" s="225"/>
      <c r="GWO21" s="225"/>
      <c r="GWP21" s="225"/>
      <c r="GWQ21" s="225"/>
      <c r="GWR21" s="225"/>
      <c r="GWS21" s="225"/>
      <c r="GWT21" s="225"/>
      <c r="GWU21" s="225"/>
      <c r="GWV21" s="225"/>
      <c r="GWW21" s="225"/>
      <c r="GWX21" s="225"/>
      <c r="GWY21" s="225"/>
      <c r="GWZ21" s="225"/>
      <c r="GXA21" s="225"/>
      <c r="GXB21" s="225"/>
      <c r="GXC21" s="225"/>
      <c r="GXD21" s="225"/>
      <c r="GXE21" s="225"/>
      <c r="GXF21" s="225"/>
      <c r="GXG21" s="225"/>
      <c r="GXH21" s="225"/>
      <c r="GXI21" s="225"/>
      <c r="GXJ21" s="225"/>
      <c r="GXK21" s="225"/>
      <c r="GXL21" s="225"/>
      <c r="GXM21" s="225"/>
      <c r="GXN21" s="225"/>
      <c r="GXO21" s="225"/>
      <c r="GXP21" s="225"/>
      <c r="GXQ21" s="225"/>
      <c r="GXR21" s="225"/>
      <c r="GXS21" s="225"/>
      <c r="GXT21" s="225"/>
      <c r="GXU21" s="225"/>
      <c r="GXV21" s="225"/>
      <c r="GXW21" s="225"/>
      <c r="GXX21" s="225"/>
      <c r="GXY21" s="225"/>
      <c r="GXZ21" s="225"/>
      <c r="GYA21" s="225"/>
      <c r="GYB21" s="225"/>
      <c r="GYC21" s="225"/>
      <c r="GYD21" s="225"/>
      <c r="GYE21" s="225"/>
      <c r="GYF21" s="225"/>
      <c r="GYG21" s="225"/>
      <c r="GYH21" s="225"/>
      <c r="GYI21" s="225"/>
      <c r="GYJ21" s="225"/>
      <c r="GYK21" s="225"/>
      <c r="GYL21" s="225"/>
      <c r="GYM21" s="225"/>
      <c r="GYN21" s="225"/>
      <c r="GYO21" s="225"/>
      <c r="GYP21" s="225"/>
      <c r="GYQ21" s="225"/>
      <c r="GYR21" s="225"/>
      <c r="GYS21" s="225"/>
      <c r="GYT21" s="225"/>
      <c r="GYU21" s="225"/>
      <c r="GYV21" s="225"/>
      <c r="GYW21" s="225"/>
      <c r="GYX21" s="225"/>
      <c r="GYY21" s="225"/>
      <c r="GYZ21" s="225"/>
      <c r="GZA21" s="225"/>
      <c r="GZB21" s="225"/>
      <c r="GZC21" s="225"/>
      <c r="GZD21" s="225"/>
      <c r="GZE21" s="225"/>
      <c r="GZF21" s="225"/>
      <c r="GZG21" s="225"/>
      <c r="GZH21" s="225"/>
      <c r="GZI21" s="225"/>
      <c r="GZJ21" s="225"/>
      <c r="GZK21" s="225"/>
      <c r="GZL21" s="225"/>
      <c r="GZM21" s="225"/>
      <c r="GZN21" s="225"/>
      <c r="GZO21" s="225"/>
      <c r="GZP21" s="225"/>
      <c r="GZQ21" s="225"/>
      <c r="GZR21" s="225"/>
      <c r="GZS21" s="225"/>
      <c r="GZT21" s="225"/>
      <c r="GZU21" s="225"/>
      <c r="GZV21" s="225"/>
      <c r="GZW21" s="225"/>
      <c r="GZX21" s="225"/>
      <c r="GZY21" s="225"/>
      <c r="GZZ21" s="225"/>
      <c r="HAA21" s="225"/>
      <c r="HAB21" s="225"/>
      <c r="HAC21" s="225"/>
      <c r="HAD21" s="225"/>
      <c r="HAE21" s="225"/>
      <c r="HAF21" s="225"/>
      <c r="HAG21" s="225"/>
      <c r="HAH21" s="225"/>
      <c r="HAI21" s="225"/>
      <c r="HAJ21" s="225"/>
      <c r="HAK21" s="225"/>
      <c r="HAL21" s="225"/>
      <c r="HAM21" s="225"/>
      <c r="HAN21" s="225"/>
      <c r="HAO21" s="225"/>
      <c r="HAP21" s="225"/>
      <c r="HAQ21" s="225"/>
      <c r="HAR21" s="225"/>
      <c r="HAS21" s="225"/>
      <c r="HAT21" s="225"/>
      <c r="HAU21" s="225"/>
      <c r="HAV21" s="225"/>
      <c r="HAW21" s="225"/>
      <c r="HAX21" s="225"/>
      <c r="HAY21" s="225"/>
      <c r="HAZ21" s="225"/>
      <c r="HBA21" s="225"/>
      <c r="HBB21" s="225"/>
      <c r="HBC21" s="225"/>
      <c r="HBD21" s="225"/>
      <c r="HBE21" s="225"/>
      <c r="HBF21" s="225"/>
      <c r="HBG21" s="225"/>
      <c r="HBH21" s="225"/>
      <c r="HBI21" s="225"/>
      <c r="HBJ21" s="225"/>
      <c r="HBK21" s="225"/>
      <c r="HBL21" s="225"/>
      <c r="HBM21" s="225"/>
      <c r="HBN21" s="225"/>
      <c r="HBO21" s="225"/>
      <c r="HBP21" s="225"/>
      <c r="HBQ21" s="225"/>
      <c r="HBR21" s="225"/>
      <c r="HBS21" s="225"/>
      <c r="HBT21" s="225"/>
      <c r="HBU21" s="225"/>
      <c r="HBV21" s="225"/>
      <c r="HBW21" s="225"/>
      <c r="HBX21" s="225"/>
      <c r="HBY21" s="225"/>
      <c r="HBZ21" s="225"/>
      <c r="HCA21" s="225"/>
      <c r="HCB21" s="225"/>
      <c r="HCC21" s="225"/>
      <c r="HCD21" s="225"/>
      <c r="HCE21" s="225"/>
      <c r="HCF21" s="225"/>
      <c r="HCG21" s="225"/>
      <c r="HCH21" s="225"/>
      <c r="HCI21" s="225"/>
      <c r="HCJ21" s="225"/>
      <c r="HCK21" s="225"/>
      <c r="HCL21" s="225"/>
      <c r="HCM21" s="225"/>
      <c r="HCN21" s="225"/>
      <c r="HCO21" s="225"/>
      <c r="HCP21" s="225"/>
      <c r="HCQ21" s="225"/>
      <c r="HCR21" s="225"/>
      <c r="HCS21" s="225"/>
      <c r="HCT21" s="225"/>
      <c r="HCU21" s="225"/>
      <c r="HCV21" s="225"/>
      <c r="HCW21" s="225"/>
      <c r="HCX21" s="225"/>
      <c r="HCY21" s="225"/>
      <c r="HCZ21" s="225"/>
      <c r="HDA21" s="225"/>
      <c r="HDB21" s="225"/>
      <c r="HDC21" s="225"/>
      <c r="HDD21" s="225"/>
      <c r="HDE21" s="225"/>
      <c r="HDF21" s="225"/>
      <c r="HDG21" s="225"/>
      <c r="HDH21" s="225"/>
      <c r="HDI21" s="225"/>
      <c r="HDJ21" s="225"/>
      <c r="HDK21" s="225"/>
      <c r="HDL21" s="225"/>
      <c r="HDM21" s="225"/>
      <c r="HDN21" s="225"/>
      <c r="HDO21" s="225"/>
      <c r="HDP21" s="225"/>
      <c r="HDQ21" s="225"/>
      <c r="HDR21" s="225"/>
      <c r="HDS21" s="225"/>
      <c r="HDT21" s="225"/>
      <c r="HDU21" s="225"/>
      <c r="HDV21" s="225"/>
      <c r="HDW21" s="225"/>
      <c r="HDX21" s="225"/>
      <c r="HDY21" s="225"/>
      <c r="HDZ21" s="225"/>
      <c r="HEA21" s="225"/>
      <c r="HEB21" s="225"/>
      <c r="HEC21" s="225"/>
      <c r="HED21" s="225"/>
      <c r="HEE21" s="225"/>
      <c r="HEF21" s="225"/>
      <c r="HEG21" s="225"/>
      <c r="HEH21" s="225"/>
      <c r="HEI21" s="225"/>
      <c r="HEJ21" s="225"/>
      <c r="HEK21" s="225"/>
      <c r="HEL21" s="225"/>
      <c r="HEM21" s="225"/>
      <c r="HEN21" s="225"/>
      <c r="HEO21" s="225"/>
      <c r="HEP21" s="225"/>
      <c r="HEQ21" s="225"/>
      <c r="HER21" s="225"/>
      <c r="HES21" s="225"/>
      <c r="HET21" s="225"/>
      <c r="HEU21" s="225"/>
      <c r="HEV21" s="225"/>
      <c r="HEW21" s="225"/>
      <c r="HEX21" s="225"/>
      <c r="HEY21" s="225"/>
      <c r="HEZ21" s="225"/>
      <c r="HFA21" s="225"/>
      <c r="HFB21" s="225"/>
      <c r="HFC21" s="225"/>
      <c r="HFD21" s="225"/>
      <c r="HFE21" s="225"/>
      <c r="HFF21" s="225"/>
      <c r="HFG21" s="225"/>
      <c r="HFH21" s="225"/>
      <c r="HFI21" s="225"/>
      <c r="HFJ21" s="225"/>
      <c r="HFK21" s="225"/>
      <c r="HFL21" s="225"/>
      <c r="HFM21" s="225"/>
      <c r="HFN21" s="225"/>
      <c r="HFO21" s="225"/>
      <c r="HFP21" s="225"/>
      <c r="HFQ21" s="225"/>
      <c r="HFR21" s="225"/>
      <c r="HFS21" s="225"/>
      <c r="HFT21" s="225"/>
      <c r="HFU21" s="225"/>
      <c r="HFV21" s="225"/>
      <c r="HFW21" s="225"/>
      <c r="HFX21" s="225"/>
      <c r="HFY21" s="225"/>
      <c r="HFZ21" s="225"/>
      <c r="HGA21" s="225"/>
      <c r="HGB21" s="225"/>
      <c r="HGC21" s="225"/>
      <c r="HGD21" s="225"/>
      <c r="HGE21" s="225"/>
      <c r="HGF21" s="225"/>
      <c r="HGG21" s="225"/>
      <c r="HGH21" s="225"/>
      <c r="HGI21" s="225"/>
      <c r="HGJ21" s="225"/>
      <c r="HGK21" s="225"/>
      <c r="HGL21" s="225"/>
      <c r="HGM21" s="225"/>
      <c r="HGN21" s="225"/>
      <c r="HGO21" s="225"/>
      <c r="HGP21" s="225"/>
      <c r="HGQ21" s="225"/>
      <c r="HGR21" s="225"/>
      <c r="HGS21" s="225"/>
      <c r="HGT21" s="225"/>
      <c r="HGU21" s="225"/>
      <c r="HGV21" s="225"/>
      <c r="HGW21" s="225"/>
      <c r="HGX21" s="225"/>
      <c r="HGY21" s="225"/>
      <c r="HGZ21" s="225"/>
      <c r="HHA21" s="225"/>
      <c r="HHB21" s="225"/>
      <c r="HHC21" s="225"/>
      <c r="HHD21" s="225"/>
      <c r="HHE21" s="225"/>
      <c r="HHF21" s="225"/>
      <c r="HHG21" s="225"/>
      <c r="HHH21" s="225"/>
      <c r="HHI21" s="225"/>
      <c r="HHJ21" s="225"/>
      <c r="HHK21" s="225"/>
      <c r="HHL21" s="225"/>
      <c r="HHM21" s="225"/>
      <c r="HHN21" s="225"/>
      <c r="HHO21" s="225"/>
      <c r="HHP21" s="225"/>
      <c r="HHQ21" s="225"/>
      <c r="HHR21" s="225"/>
      <c r="HHS21" s="225"/>
      <c r="HHT21" s="225"/>
      <c r="HHU21" s="225"/>
      <c r="HHV21" s="225"/>
      <c r="HHW21" s="225"/>
      <c r="HHX21" s="225"/>
      <c r="HHY21" s="225"/>
      <c r="HHZ21" s="225"/>
      <c r="HIA21" s="225"/>
      <c r="HIB21" s="225"/>
      <c r="HIC21" s="225"/>
      <c r="HID21" s="225"/>
      <c r="HIE21" s="225"/>
      <c r="HIF21" s="225"/>
      <c r="HIG21" s="225"/>
      <c r="HIH21" s="225"/>
      <c r="HII21" s="225"/>
      <c r="HIJ21" s="225"/>
      <c r="HIK21" s="225"/>
      <c r="HIL21" s="225"/>
      <c r="HIM21" s="225"/>
      <c r="HIN21" s="225"/>
      <c r="HIO21" s="225"/>
      <c r="HIP21" s="225"/>
      <c r="HIQ21" s="225"/>
      <c r="HIR21" s="225"/>
      <c r="HIS21" s="225"/>
      <c r="HIT21" s="225"/>
      <c r="HIU21" s="225"/>
      <c r="HIV21" s="225"/>
      <c r="HIW21" s="225"/>
      <c r="HIX21" s="225"/>
      <c r="HIY21" s="225"/>
      <c r="HIZ21" s="225"/>
      <c r="HJA21" s="225"/>
      <c r="HJB21" s="225"/>
      <c r="HJC21" s="225"/>
      <c r="HJD21" s="225"/>
      <c r="HJE21" s="225"/>
      <c r="HJF21" s="225"/>
      <c r="HJG21" s="225"/>
      <c r="HJH21" s="225"/>
      <c r="HJI21" s="225"/>
      <c r="HJJ21" s="225"/>
      <c r="HJK21" s="225"/>
      <c r="HJL21" s="225"/>
      <c r="HJM21" s="225"/>
      <c r="HJN21" s="225"/>
      <c r="HJO21" s="225"/>
      <c r="HJP21" s="225"/>
      <c r="HJQ21" s="225"/>
      <c r="HJR21" s="225"/>
      <c r="HJS21" s="225"/>
      <c r="HJT21" s="225"/>
      <c r="HJU21" s="225"/>
      <c r="HJV21" s="225"/>
      <c r="HJW21" s="225"/>
      <c r="HJX21" s="225"/>
      <c r="HJY21" s="225"/>
      <c r="HJZ21" s="225"/>
      <c r="HKA21" s="225"/>
      <c r="HKB21" s="225"/>
      <c r="HKC21" s="225"/>
      <c r="HKD21" s="225"/>
      <c r="HKE21" s="225"/>
      <c r="HKF21" s="225"/>
      <c r="HKG21" s="225"/>
      <c r="HKH21" s="225"/>
      <c r="HKI21" s="225"/>
      <c r="HKJ21" s="225"/>
      <c r="HKK21" s="225"/>
      <c r="HKL21" s="225"/>
      <c r="HKM21" s="225"/>
      <c r="HKN21" s="225"/>
      <c r="HKO21" s="225"/>
      <c r="HKP21" s="225"/>
      <c r="HKQ21" s="225"/>
      <c r="HKR21" s="225"/>
      <c r="HKS21" s="225"/>
      <c r="HKT21" s="225"/>
      <c r="HKU21" s="225"/>
      <c r="HKV21" s="225"/>
      <c r="HKW21" s="225"/>
      <c r="HKX21" s="225"/>
      <c r="HKY21" s="225"/>
      <c r="HKZ21" s="225"/>
      <c r="HLA21" s="225"/>
      <c r="HLB21" s="225"/>
      <c r="HLC21" s="225"/>
      <c r="HLD21" s="225"/>
      <c r="HLE21" s="225"/>
      <c r="HLF21" s="225"/>
      <c r="HLG21" s="225"/>
      <c r="HLH21" s="225"/>
      <c r="HLI21" s="225"/>
      <c r="HLJ21" s="225"/>
      <c r="HLK21" s="225"/>
      <c r="HLL21" s="225"/>
      <c r="HLM21" s="225"/>
      <c r="HLN21" s="225"/>
      <c r="HLO21" s="225"/>
      <c r="HLP21" s="225"/>
      <c r="HLQ21" s="225"/>
      <c r="HLR21" s="225"/>
      <c r="HLS21" s="225"/>
      <c r="HLT21" s="225"/>
      <c r="HLU21" s="225"/>
      <c r="HLV21" s="225"/>
      <c r="HLW21" s="225"/>
      <c r="HLX21" s="225"/>
      <c r="HLY21" s="225"/>
      <c r="HLZ21" s="225"/>
      <c r="HMA21" s="225"/>
      <c r="HMB21" s="225"/>
      <c r="HMC21" s="225"/>
      <c r="HMD21" s="225"/>
      <c r="HME21" s="225"/>
      <c r="HMF21" s="225"/>
      <c r="HMG21" s="225"/>
      <c r="HMH21" s="225"/>
      <c r="HMI21" s="225"/>
      <c r="HMJ21" s="225"/>
      <c r="HMK21" s="225"/>
      <c r="HML21" s="225"/>
      <c r="HMM21" s="225"/>
      <c r="HMN21" s="225"/>
      <c r="HMO21" s="225"/>
      <c r="HMP21" s="225"/>
      <c r="HMQ21" s="225"/>
      <c r="HMR21" s="225"/>
      <c r="HMS21" s="225"/>
      <c r="HMT21" s="225"/>
      <c r="HMU21" s="225"/>
      <c r="HMV21" s="225"/>
      <c r="HMW21" s="225"/>
      <c r="HMX21" s="225"/>
      <c r="HMY21" s="225"/>
      <c r="HMZ21" s="225"/>
      <c r="HNA21" s="225"/>
      <c r="HNB21" s="225"/>
      <c r="HNC21" s="225"/>
      <c r="HND21" s="225"/>
      <c r="HNE21" s="225"/>
      <c r="HNF21" s="225"/>
      <c r="HNG21" s="225"/>
      <c r="HNH21" s="225"/>
      <c r="HNI21" s="225"/>
      <c r="HNJ21" s="225"/>
      <c r="HNK21" s="225"/>
      <c r="HNL21" s="225"/>
      <c r="HNM21" s="225"/>
      <c r="HNN21" s="225"/>
      <c r="HNO21" s="225"/>
      <c r="HNP21" s="225"/>
      <c r="HNQ21" s="225"/>
      <c r="HNR21" s="225"/>
      <c r="HNS21" s="225"/>
      <c r="HNT21" s="225"/>
      <c r="HNU21" s="225"/>
      <c r="HNV21" s="225"/>
      <c r="HNW21" s="225"/>
      <c r="HNX21" s="225"/>
      <c r="HNY21" s="225"/>
      <c r="HNZ21" s="225"/>
      <c r="HOA21" s="225"/>
      <c r="HOB21" s="225"/>
      <c r="HOC21" s="225"/>
      <c r="HOD21" s="225"/>
      <c r="HOE21" s="225"/>
      <c r="HOF21" s="225"/>
      <c r="HOG21" s="225"/>
      <c r="HOH21" s="225"/>
      <c r="HOI21" s="225"/>
      <c r="HOJ21" s="225"/>
      <c r="HOK21" s="225"/>
      <c r="HOL21" s="225"/>
      <c r="HOM21" s="225"/>
      <c r="HON21" s="225"/>
      <c r="HOO21" s="225"/>
      <c r="HOP21" s="225"/>
      <c r="HOQ21" s="225"/>
      <c r="HOR21" s="225"/>
      <c r="HOS21" s="225"/>
      <c r="HOT21" s="225"/>
      <c r="HOU21" s="225"/>
      <c r="HOV21" s="225"/>
      <c r="HOW21" s="225"/>
      <c r="HOX21" s="225"/>
      <c r="HOY21" s="225"/>
      <c r="HOZ21" s="225"/>
      <c r="HPA21" s="225"/>
      <c r="HPB21" s="225"/>
      <c r="HPC21" s="225"/>
      <c r="HPD21" s="225"/>
      <c r="HPE21" s="225"/>
      <c r="HPF21" s="225"/>
      <c r="HPG21" s="225"/>
      <c r="HPH21" s="225"/>
      <c r="HPI21" s="225"/>
      <c r="HPJ21" s="225"/>
      <c r="HPK21" s="225"/>
      <c r="HPL21" s="225"/>
      <c r="HPM21" s="225"/>
      <c r="HPN21" s="225"/>
      <c r="HPO21" s="225"/>
      <c r="HPP21" s="225"/>
      <c r="HPQ21" s="225"/>
      <c r="HPR21" s="225"/>
      <c r="HPS21" s="225"/>
      <c r="HPT21" s="225"/>
      <c r="HPU21" s="225"/>
      <c r="HPV21" s="225"/>
      <c r="HPW21" s="225"/>
      <c r="HPX21" s="225"/>
      <c r="HPY21" s="225"/>
      <c r="HPZ21" s="225"/>
      <c r="HQA21" s="225"/>
      <c r="HQB21" s="225"/>
      <c r="HQC21" s="225"/>
      <c r="HQD21" s="225"/>
      <c r="HQE21" s="225"/>
      <c r="HQF21" s="225"/>
      <c r="HQG21" s="225"/>
      <c r="HQH21" s="225"/>
      <c r="HQI21" s="225"/>
      <c r="HQJ21" s="225"/>
      <c r="HQK21" s="225"/>
      <c r="HQL21" s="225"/>
      <c r="HQM21" s="225"/>
      <c r="HQN21" s="225"/>
      <c r="HQO21" s="225"/>
      <c r="HQP21" s="225"/>
      <c r="HQQ21" s="225"/>
      <c r="HQR21" s="225"/>
      <c r="HQS21" s="225"/>
      <c r="HQT21" s="225"/>
      <c r="HQU21" s="225"/>
      <c r="HQV21" s="225"/>
      <c r="HQW21" s="225"/>
      <c r="HQX21" s="225"/>
      <c r="HQY21" s="225"/>
      <c r="HQZ21" s="225"/>
      <c r="HRA21" s="225"/>
      <c r="HRB21" s="225"/>
      <c r="HRC21" s="225"/>
      <c r="HRD21" s="225"/>
      <c r="HRE21" s="225"/>
      <c r="HRF21" s="225"/>
      <c r="HRG21" s="225"/>
      <c r="HRH21" s="225"/>
      <c r="HRI21" s="225"/>
      <c r="HRJ21" s="225"/>
      <c r="HRK21" s="225"/>
      <c r="HRL21" s="225"/>
      <c r="HRM21" s="225"/>
      <c r="HRN21" s="225"/>
      <c r="HRO21" s="225"/>
      <c r="HRP21" s="225"/>
      <c r="HRQ21" s="225"/>
      <c r="HRR21" s="225"/>
      <c r="HRS21" s="225"/>
      <c r="HRT21" s="225"/>
      <c r="HRU21" s="225"/>
      <c r="HRV21" s="225"/>
      <c r="HRW21" s="225"/>
      <c r="HRX21" s="225"/>
      <c r="HRY21" s="225"/>
      <c r="HRZ21" s="225"/>
      <c r="HSA21" s="225"/>
      <c r="HSB21" s="225"/>
      <c r="HSC21" s="225"/>
      <c r="HSD21" s="225"/>
      <c r="HSE21" s="225"/>
      <c r="HSF21" s="225"/>
      <c r="HSG21" s="225"/>
      <c r="HSH21" s="225"/>
      <c r="HSI21" s="225"/>
      <c r="HSJ21" s="225"/>
      <c r="HSK21" s="225"/>
      <c r="HSL21" s="225"/>
      <c r="HSM21" s="225"/>
      <c r="HSN21" s="225"/>
      <c r="HSO21" s="225"/>
      <c r="HSP21" s="225"/>
      <c r="HSQ21" s="225"/>
      <c r="HSR21" s="225"/>
      <c r="HSS21" s="225"/>
      <c r="HST21" s="225"/>
      <c r="HSU21" s="225"/>
      <c r="HSV21" s="225"/>
      <c r="HSW21" s="225"/>
      <c r="HSX21" s="225"/>
      <c r="HSY21" s="225"/>
      <c r="HSZ21" s="225"/>
      <c r="HTA21" s="225"/>
      <c r="HTB21" s="225"/>
      <c r="HTC21" s="225"/>
      <c r="HTD21" s="225"/>
      <c r="HTE21" s="225"/>
      <c r="HTF21" s="225"/>
      <c r="HTG21" s="225"/>
      <c r="HTH21" s="225"/>
      <c r="HTI21" s="225"/>
      <c r="HTJ21" s="225"/>
      <c r="HTK21" s="225"/>
      <c r="HTL21" s="225"/>
      <c r="HTM21" s="225"/>
      <c r="HTN21" s="225"/>
      <c r="HTO21" s="225"/>
      <c r="HTP21" s="225"/>
      <c r="HTQ21" s="225"/>
      <c r="HTR21" s="225"/>
      <c r="HTS21" s="225"/>
      <c r="HTT21" s="225"/>
      <c r="HTU21" s="225"/>
      <c r="HTV21" s="225"/>
      <c r="HTW21" s="225"/>
      <c r="HTX21" s="225"/>
      <c r="HTY21" s="225"/>
      <c r="HTZ21" s="225"/>
      <c r="HUA21" s="225"/>
      <c r="HUB21" s="225"/>
      <c r="HUC21" s="225"/>
      <c r="HUD21" s="225"/>
      <c r="HUE21" s="225"/>
      <c r="HUF21" s="225"/>
      <c r="HUG21" s="225"/>
      <c r="HUH21" s="225"/>
      <c r="HUI21" s="225"/>
      <c r="HUJ21" s="225"/>
      <c r="HUK21" s="225"/>
      <c r="HUL21" s="225"/>
      <c r="HUM21" s="225"/>
      <c r="HUN21" s="225"/>
      <c r="HUO21" s="225"/>
      <c r="HUP21" s="225"/>
      <c r="HUQ21" s="225"/>
      <c r="HUR21" s="225"/>
      <c r="HUS21" s="225"/>
      <c r="HUT21" s="225"/>
      <c r="HUU21" s="225"/>
      <c r="HUV21" s="225"/>
      <c r="HUW21" s="225"/>
      <c r="HUX21" s="225"/>
      <c r="HUY21" s="225"/>
      <c r="HUZ21" s="225"/>
      <c r="HVA21" s="225"/>
      <c r="HVB21" s="225"/>
      <c r="HVC21" s="225"/>
      <c r="HVD21" s="225"/>
      <c r="HVE21" s="225"/>
      <c r="HVF21" s="225"/>
      <c r="HVG21" s="225"/>
      <c r="HVH21" s="225"/>
      <c r="HVI21" s="225"/>
      <c r="HVJ21" s="225"/>
      <c r="HVK21" s="225"/>
      <c r="HVL21" s="225"/>
      <c r="HVM21" s="225"/>
      <c r="HVN21" s="225"/>
      <c r="HVO21" s="225"/>
      <c r="HVP21" s="225"/>
      <c r="HVQ21" s="225"/>
      <c r="HVR21" s="225"/>
      <c r="HVS21" s="225"/>
      <c r="HVT21" s="225"/>
      <c r="HVU21" s="225"/>
      <c r="HVV21" s="225"/>
      <c r="HVW21" s="225"/>
      <c r="HVX21" s="225"/>
      <c r="HVY21" s="225"/>
      <c r="HVZ21" s="225"/>
      <c r="HWA21" s="225"/>
      <c r="HWB21" s="225"/>
      <c r="HWC21" s="225"/>
      <c r="HWD21" s="225"/>
      <c r="HWE21" s="225"/>
      <c r="HWF21" s="225"/>
      <c r="HWG21" s="225"/>
      <c r="HWH21" s="225"/>
      <c r="HWI21" s="225"/>
      <c r="HWJ21" s="225"/>
      <c r="HWK21" s="225"/>
      <c r="HWL21" s="225"/>
      <c r="HWM21" s="225"/>
      <c r="HWN21" s="225"/>
      <c r="HWO21" s="225"/>
      <c r="HWP21" s="225"/>
      <c r="HWQ21" s="225"/>
      <c r="HWR21" s="225"/>
      <c r="HWS21" s="225"/>
      <c r="HWT21" s="225"/>
      <c r="HWU21" s="225"/>
      <c r="HWV21" s="225"/>
      <c r="HWW21" s="225"/>
      <c r="HWX21" s="225"/>
      <c r="HWY21" s="225"/>
      <c r="HWZ21" s="225"/>
      <c r="HXA21" s="225"/>
      <c r="HXB21" s="225"/>
      <c r="HXC21" s="225"/>
      <c r="HXD21" s="225"/>
      <c r="HXE21" s="225"/>
      <c r="HXF21" s="225"/>
      <c r="HXG21" s="225"/>
      <c r="HXH21" s="225"/>
      <c r="HXI21" s="225"/>
      <c r="HXJ21" s="225"/>
      <c r="HXK21" s="225"/>
      <c r="HXL21" s="225"/>
      <c r="HXM21" s="225"/>
      <c r="HXN21" s="225"/>
      <c r="HXO21" s="225"/>
      <c r="HXP21" s="225"/>
      <c r="HXQ21" s="225"/>
      <c r="HXR21" s="225"/>
      <c r="HXS21" s="225"/>
      <c r="HXT21" s="225"/>
      <c r="HXU21" s="225"/>
      <c r="HXV21" s="225"/>
      <c r="HXW21" s="225"/>
      <c r="HXX21" s="225"/>
      <c r="HXY21" s="225"/>
      <c r="HXZ21" s="225"/>
      <c r="HYA21" s="225"/>
      <c r="HYB21" s="225"/>
      <c r="HYC21" s="225"/>
      <c r="HYD21" s="225"/>
      <c r="HYE21" s="225"/>
      <c r="HYF21" s="225"/>
      <c r="HYG21" s="225"/>
      <c r="HYH21" s="225"/>
      <c r="HYI21" s="225"/>
      <c r="HYJ21" s="225"/>
      <c r="HYK21" s="225"/>
      <c r="HYL21" s="225"/>
      <c r="HYM21" s="225"/>
      <c r="HYN21" s="225"/>
      <c r="HYO21" s="225"/>
      <c r="HYP21" s="225"/>
      <c r="HYQ21" s="225"/>
      <c r="HYR21" s="225"/>
      <c r="HYS21" s="225"/>
      <c r="HYT21" s="225"/>
      <c r="HYU21" s="225"/>
      <c r="HYV21" s="225"/>
      <c r="HYW21" s="225"/>
      <c r="HYX21" s="225"/>
      <c r="HYY21" s="225"/>
      <c r="HYZ21" s="225"/>
      <c r="HZA21" s="225"/>
      <c r="HZB21" s="225"/>
      <c r="HZC21" s="225"/>
      <c r="HZD21" s="225"/>
      <c r="HZE21" s="225"/>
      <c r="HZF21" s="225"/>
      <c r="HZG21" s="225"/>
      <c r="HZH21" s="225"/>
      <c r="HZI21" s="225"/>
      <c r="HZJ21" s="225"/>
      <c r="HZK21" s="225"/>
      <c r="HZL21" s="225"/>
      <c r="HZM21" s="225"/>
      <c r="HZN21" s="225"/>
      <c r="HZO21" s="225"/>
      <c r="HZP21" s="225"/>
      <c r="HZQ21" s="225"/>
      <c r="HZR21" s="225"/>
      <c r="HZS21" s="225"/>
      <c r="HZT21" s="225"/>
      <c r="HZU21" s="225"/>
      <c r="HZV21" s="225"/>
      <c r="HZW21" s="225"/>
      <c r="HZX21" s="225"/>
      <c r="HZY21" s="225"/>
      <c r="HZZ21" s="225"/>
      <c r="IAA21" s="225"/>
      <c r="IAB21" s="225"/>
      <c r="IAC21" s="225"/>
      <c r="IAD21" s="225"/>
      <c r="IAE21" s="225"/>
      <c r="IAF21" s="225"/>
      <c r="IAG21" s="225"/>
      <c r="IAH21" s="225"/>
      <c r="IAI21" s="225"/>
      <c r="IAJ21" s="225"/>
      <c r="IAK21" s="225"/>
      <c r="IAL21" s="225"/>
      <c r="IAM21" s="225"/>
      <c r="IAN21" s="225"/>
      <c r="IAO21" s="225"/>
      <c r="IAP21" s="225"/>
      <c r="IAQ21" s="225"/>
      <c r="IAR21" s="225"/>
      <c r="IAS21" s="225"/>
      <c r="IAT21" s="225"/>
      <c r="IAU21" s="225"/>
      <c r="IAV21" s="225"/>
      <c r="IAW21" s="225"/>
      <c r="IAX21" s="225"/>
      <c r="IAY21" s="225"/>
      <c r="IAZ21" s="225"/>
      <c r="IBA21" s="225"/>
      <c r="IBB21" s="225"/>
      <c r="IBC21" s="225"/>
      <c r="IBD21" s="225"/>
      <c r="IBE21" s="225"/>
      <c r="IBF21" s="225"/>
      <c r="IBG21" s="225"/>
      <c r="IBH21" s="225"/>
      <c r="IBI21" s="225"/>
      <c r="IBJ21" s="225"/>
      <c r="IBK21" s="225"/>
      <c r="IBL21" s="225"/>
      <c r="IBM21" s="225"/>
      <c r="IBN21" s="225"/>
      <c r="IBO21" s="225"/>
      <c r="IBP21" s="225"/>
      <c r="IBQ21" s="225"/>
      <c r="IBR21" s="225"/>
      <c r="IBS21" s="225"/>
      <c r="IBT21" s="225"/>
      <c r="IBU21" s="225"/>
      <c r="IBV21" s="225"/>
      <c r="IBW21" s="225"/>
      <c r="IBX21" s="225"/>
      <c r="IBY21" s="225"/>
      <c r="IBZ21" s="225"/>
      <c r="ICA21" s="225"/>
      <c r="ICB21" s="225"/>
      <c r="ICC21" s="225"/>
      <c r="ICD21" s="225"/>
      <c r="ICE21" s="225"/>
      <c r="ICF21" s="225"/>
      <c r="ICG21" s="225"/>
      <c r="ICH21" s="225"/>
      <c r="ICI21" s="225"/>
      <c r="ICJ21" s="225"/>
      <c r="ICK21" s="225"/>
      <c r="ICL21" s="225"/>
      <c r="ICM21" s="225"/>
      <c r="ICN21" s="225"/>
      <c r="ICO21" s="225"/>
      <c r="ICP21" s="225"/>
      <c r="ICQ21" s="225"/>
      <c r="ICR21" s="225"/>
      <c r="ICS21" s="225"/>
      <c r="ICT21" s="225"/>
      <c r="ICU21" s="225"/>
      <c r="ICV21" s="225"/>
      <c r="ICW21" s="225"/>
      <c r="ICX21" s="225"/>
      <c r="ICY21" s="225"/>
      <c r="ICZ21" s="225"/>
      <c r="IDA21" s="225"/>
      <c r="IDB21" s="225"/>
      <c r="IDC21" s="225"/>
      <c r="IDD21" s="225"/>
      <c r="IDE21" s="225"/>
      <c r="IDF21" s="225"/>
      <c r="IDG21" s="225"/>
      <c r="IDH21" s="225"/>
      <c r="IDI21" s="225"/>
      <c r="IDJ21" s="225"/>
      <c r="IDK21" s="225"/>
      <c r="IDL21" s="225"/>
      <c r="IDM21" s="225"/>
      <c r="IDN21" s="225"/>
      <c r="IDO21" s="225"/>
      <c r="IDP21" s="225"/>
      <c r="IDQ21" s="225"/>
      <c r="IDR21" s="225"/>
      <c r="IDS21" s="225"/>
      <c r="IDT21" s="225"/>
      <c r="IDU21" s="225"/>
      <c r="IDV21" s="225"/>
      <c r="IDW21" s="225"/>
      <c r="IDX21" s="225"/>
      <c r="IDY21" s="225"/>
      <c r="IDZ21" s="225"/>
      <c r="IEA21" s="225"/>
      <c r="IEB21" s="225"/>
      <c r="IEC21" s="225"/>
      <c r="IED21" s="225"/>
      <c r="IEE21" s="225"/>
      <c r="IEF21" s="225"/>
      <c r="IEG21" s="225"/>
      <c r="IEH21" s="225"/>
      <c r="IEI21" s="225"/>
      <c r="IEJ21" s="225"/>
      <c r="IEK21" s="225"/>
      <c r="IEL21" s="225"/>
      <c r="IEM21" s="225"/>
      <c r="IEN21" s="225"/>
      <c r="IEO21" s="225"/>
      <c r="IEP21" s="225"/>
      <c r="IEQ21" s="225"/>
      <c r="IER21" s="225"/>
      <c r="IES21" s="225"/>
      <c r="IET21" s="225"/>
      <c r="IEU21" s="225"/>
      <c r="IEV21" s="225"/>
      <c r="IEW21" s="225"/>
      <c r="IEX21" s="225"/>
      <c r="IEY21" s="225"/>
      <c r="IEZ21" s="225"/>
      <c r="IFA21" s="225"/>
      <c r="IFB21" s="225"/>
      <c r="IFC21" s="225"/>
      <c r="IFD21" s="225"/>
      <c r="IFE21" s="225"/>
      <c r="IFF21" s="225"/>
      <c r="IFG21" s="225"/>
      <c r="IFH21" s="225"/>
      <c r="IFI21" s="225"/>
      <c r="IFJ21" s="225"/>
      <c r="IFK21" s="225"/>
      <c r="IFL21" s="225"/>
      <c r="IFM21" s="225"/>
      <c r="IFN21" s="225"/>
      <c r="IFO21" s="225"/>
      <c r="IFP21" s="225"/>
      <c r="IFQ21" s="225"/>
      <c r="IFR21" s="225"/>
      <c r="IFS21" s="225"/>
      <c r="IFT21" s="225"/>
      <c r="IFU21" s="225"/>
      <c r="IFV21" s="225"/>
      <c r="IFW21" s="225"/>
      <c r="IFX21" s="225"/>
      <c r="IFY21" s="225"/>
      <c r="IFZ21" s="225"/>
      <c r="IGA21" s="225"/>
      <c r="IGB21" s="225"/>
      <c r="IGC21" s="225"/>
      <c r="IGD21" s="225"/>
      <c r="IGE21" s="225"/>
      <c r="IGF21" s="225"/>
      <c r="IGG21" s="225"/>
      <c r="IGH21" s="225"/>
      <c r="IGI21" s="225"/>
      <c r="IGJ21" s="225"/>
      <c r="IGK21" s="225"/>
      <c r="IGL21" s="225"/>
      <c r="IGM21" s="225"/>
      <c r="IGN21" s="225"/>
      <c r="IGO21" s="225"/>
      <c r="IGP21" s="225"/>
      <c r="IGQ21" s="225"/>
      <c r="IGR21" s="225"/>
      <c r="IGS21" s="225"/>
      <c r="IGT21" s="225"/>
      <c r="IGU21" s="225"/>
      <c r="IGV21" s="225"/>
      <c r="IGW21" s="225"/>
      <c r="IGX21" s="225"/>
      <c r="IGY21" s="225"/>
      <c r="IGZ21" s="225"/>
      <c r="IHA21" s="225"/>
      <c r="IHB21" s="225"/>
      <c r="IHC21" s="225"/>
      <c r="IHD21" s="225"/>
      <c r="IHE21" s="225"/>
      <c r="IHF21" s="225"/>
      <c r="IHG21" s="225"/>
      <c r="IHH21" s="225"/>
      <c r="IHI21" s="225"/>
      <c r="IHJ21" s="225"/>
      <c r="IHK21" s="225"/>
      <c r="IHL21" s="225"/>
      <c r="IHM21" s="225"/>
      <c r="IHN21" s="225"/>
      <c r="IHO21" s="225"/>
      <c r="IHP21" s="225"/>
      <c r="IHQ21" s="225"/>
      <c r="IHR21" s="225"/>
      <c r="IHS21" s="225"/>
      <c r="IHT21" s="225"/>
      <c r="IHU21" s="225"/>
      <c r="IHV21" s="225"/>
      <c r="IHW21" s="225"/>
      <c r="IHX21" s="225"/>
      <c r="IHY21" s="225"/>
      <c r="IHZ21" s="225"/>
      <c r="IIA21" s="225"/>
      <c r="IIB21" s="225"/>
      <c r="IIC21" s="225"/>
      <c r="IID21" s="225"/>
      <c r="IIE21" s="225"/>
      <c r="IIF21" s="225"/>
      <c r="IIG21" s="225"/>
      <c r="IIH21" s="225"/>
      <c r="III21" s="225"/>
      <c r="IIJ21" s="225"/>
      <c r="IIK21" s="225"/>
      <c r="IIL21" s="225"/>
      <c r="IIM21" s="225"/>
      <c r="IIN21" s="225"/>
      <c r="IIO21" s="225"/>
      <c r="IIP21" s="225"/>
      <c r="IIQ21" s="225"/>
      <c r="IIR21" s="225"/>
      <c r="IIS21" s="225"/>
      <c r="IIT21" s="225"/>
      <c r="IIU21" s="225"/>
      <c r="IIV21" s="225"/>
      <c r="IIW21" s="225"/>
      <c r="IIX21" s="225"/>
      <c r="IIY21" s="225"/>
      <c r="IIZ21" s="225"/>
      <c r="IJA21" s="225"/>
      <c r="IJB21" s="225"/>
      <c r="IJC21" s="225"/>
      <c r="IJD21" s="225"/>
      <c r="IJE21" s="225"/>
      <c r="IJF21" s="225"/>
      <c r="IJG21" s="225"/>
      <c r="IJH21" s="225"/>
      <c r="IJI21" s="225"/>
      <c r="IJJ21" s="225"/>
      <c r="IJK21" s="225"/>
      <c r="IJL21" s="225"/>
      <c r="IJM21" s="225"/>
      <c r="IJN21" s="225"/>
      <c r="IJO21" s="225"/>
      <c r="IJP21" s="225"/>
      <c r="IJQ21" s="225"/>
      <c r="IJR21" s="225"/>
      <c r="IJS21" s="225"/>
      <c r="IJT21" s="225"/>
      <c r="IJU21" s="225"/>
      <c r="IJV21" s="225"/>
      <c r="IJW21" s="225"/>
      <c r="IJX21" s="225"/>
      <c r="IJY21" s="225"/>
      <c r="IJZ21" s="225"/>
      <c r="IKA21" s="225"/>
      <c r="IKB21" s="225"/>
      <c r="IKC21" s="225"/>
      <c r="IKD21" s="225"/>
      <c r="IKE21" s="225"/>
      <c r="IKF21" s="225"/>
      <c r="IKG21" s="225"/>
      <c r="IKH21" s="225"/>
      <c r="IKI21" s="225"/>
      <c r="IKJ21" s="225"/>
      <c r="IKK21" s="225"/>
      <c r="IKL21" s="225"/>
      <c r="IKM21" s="225"/>
      <c r="IKN21" s="225"/>
      <c r="IKO21" s="225"/>
      <c r="IKP21" s="225"/>
      <c r="IKQ21" s="225"/>
      <c r="IKR21" s="225"/>
      <c r="IKS21" s="225"/>
      <c r="IKT21" s="225"/>
      <c r="IKU21" s="225"/>
      <c r="IKV21" s="225"/>
      <c r="IKW21" s="225"/>
      <c r="IKX21" s="225"/>
      <c r="IKY21" s="225"/>
      <c r="IKZ21" s="225"/>
      <c r="ILA21" s="225"/>
      <c r="ILB21" s="225"/>
      <c r="ILC21" s="225"/>
      <c r="ILD21" s="225"/>
      <c r="ILE21" s="225"/>
      <c r="ILF21" s="225"/>
      <c r="ILG21" s="225"/>
      <c r="ILH21" s="225"/>
      <c r="ILI21" s="225"/>
      <c r="ILJ21" s="225"/>
      <c r="ILK21" s="225"/>
      <c r="ILL21" s="225"/>
      <c r="ILM21" s="225"/>
      <c r="ILN21" s="225"/>
      <c r="ILO21" s="225"/>
      <c r="ILP21" s="225"/>
      <c r="ILQ21" s="225"/>
      <c r="ILR21" s="225"/>
      <c r="ILS21" s="225"/>
      <c r="ILT21" s="225"/>
      <c r="ILU21" s="225"/>
      <c r="ILV21" s="225"/>
      <c r="ILW21" s="225"/>
      <c r="ILX21" s="225"/>
      <c r="ILY21" s="225"/>
      <c r="ILZ21" s="225"/>
      <c r="IMA21" s="225"/>
      <c r="IMB21" s="225"/>
      <c r="IMC21" s="225"/>
      <c r="IMD21" s="225"/>
      <c r="IME21" s="225"/>
      <c r="IMF21" s="225"/>
      <c r="IMG21" s="225"/>
      <c r="IMH21" s="225"/>
      <c r="IMI21" s="225"/>
      <c r="IMJ21" s="225"/>
      <c r="IMK21" s="225"/>
      <c r="IML21" s="225"/>
      <c r="IMM21" s="225"/>
      <c r="IMN21" s="225"/>
      <c r="IMO21" s="225"/>
      <c r="IMP21" s="225"/>
      <c r="IMQ21" s="225"/>
      <c r="IMR21" s="225"/>
      <c r="IMS21" s="225"/>
      <c r="IMT21" s="225"/>
      <c r="IMU21" s="225"/>
      <c r="IMV21" s="225"/>
      <c r="IMW21" s="225"/>
      <c r="IMX21" s="225"/>
      <c r="IMY21" s="225"/>
      <c r="IMZ21" s="225"/>
      <c r="INA21" s="225"/>
      <c r="INB21" s="225"/>
      <c r="INC21" s="225"/>
      <c r="IND21" s="225"/>
      <c r="INE21" s="225"/>
      <c r="INF21" s="225"/>
      <c r="ING21" s="225"/>
      <c r="INH21" s="225"/>
      <c r="INI21" s="225"/>
      <c r="INJ21" s="225"/>
      <c r="INK21" s="225"/>
      <c r="INL21" s="225"/>
      <c r="INM21" s="225"/>
      <c r="INN21" s="225"/>
      <c r="INO21" s="225"/>
      <c r="INP21" s="225"/>
      <c r="INQ21" s="225"/>
      <c r="INR21" s="225"/>
      <c r="INS21" s="225"/>
      <c r="INT21" s="225"/>
      <c r="INU21" s="225"/>
      <c r="INV21" s="225"/>
      <c r="INW21" s="225"/>
      <c r="INX21" s="225"/>
      <c r="INY21" s="225"/>
      <c r="INZ21" s="225"/>
      <c r="IOA21" s="225"/>
      <c r="IOB21" s="225"/>
      <c r="IOC21" s="225"/>
      <c r="IOD21" s="225"/>
      <c r="IOE21" s="225"/>
      <c r="IOF21" s="225"/>
      <c r="IOG21" s="225"/>
      <c r="IOH21" s="225"/>
      <c r="IOI21" s="225"/>
      <c r="IOJ21" s="225"/>
      <c r="IOK21" s="225"/>
      <c r="IOL21" s="225"/>
      <c r="IOM21" s="225"/>
      <c r="ION21" s="225"/>
      <c r="IOO21" s="225"/>
      <c r="IOP21" s="225"/>
      <c r="IOQ21" s="225"/>
      <c r="IOR21" s="225"/>
      <c r="IOS21" s="225"/>
      <c r="IOT21" s="225"/>
      <c r="IOU21" s="225"/>
      <c r="IOV21" s="225"/>
      <c r="IOW21" s="225"/>
      <c r="IOX21" s="225"/>
      <c r="IOY21" s="225"/>
      <c r="IOZ21" s="225"/>
      <c r="IPA21" s="225"/>
      <c r="IPB21" s="225"/>
      <c r="IPC21" s="225"/>
      <c r="IPD21" s="225"/>
      <c r="IPE21" s="225"/>
      <c r="IPF21" s="225"/>
      <c r="IPG21" s="225"/>
      <c r="IPH21" s="225"/>
      <c r="IPI21" s="225"/>
      <c r="IPJ21" s="225"/>
      <c r="IPK21" s="225"/>
      <c r="IPL21" s="225"/>
      <c r="IPM21" s="225"/>
      <c r="IPN21" s="225"/>
      <c r="IPO21" s="225"/>
      <c r="IPP21" s="225"/>
      <c r="IPQ21" s="225"/>
      <c r="IPR21" s="225"/>
      <c r="IPS21" s="225"/>
      <c r="IPT21" s="225"/>
      <c r="IPU21" s="225"/>
      <c r="IPV21" s="225"/>
      <c r="IPW21" s="225"/>
      <c r="IPX21" s="225"/>
      <c r="IPY21" s="225"/>
      <c r="IPZ21" s="225"/>
      <c r="IQA21" s="225"/>
      <c r="IQB21" s="225"/>
      <c r="IQC21" s="225"/>
      <c r="IQD21" s="225"/>
      <c r="IQE21" s="225"/>
      <c r="IQF21" s="225"/>
      <c r="IQG21" s="225"/>
      <c r="IQH21" s="225"/>
      <c r="IQI21" s="225"/>
      <c r="IQJ21" s="225"/>
      <c r="IQK21" s="225"/>
      <c r="IQL21" s="225"/>
      <c r="IQM21" s="225"/>
      <c r="IQN21" s="225"/>
      <c r="IQO21" s="225"/>
      <c r="IQP21" s="225"/>
      <c r="IQQ21" s="225"/>
      <c r="IQR21" s="225"/>
      <c r="IQS21" s="225"/>
      <c r="IQT21" s="225"/>
      <c r="IQU21" s="225"/>
      <c r="IQV21" s="225"/>
      <c r="IQW21" s="225"/>
      <c r="IQX21" s="225"/>
      <c r="IQY21" s="225"/>
      <c r="IQZ21" s="225"/>
      <c r="IRA21" s="225"/>
      <c r="IRB21" s="225"/>
      <c r="IRC21" s="225"/>
      <c r="IRD21" s="225"/>
      <c r="IRE21" s="225"/>
      <c r="IRF21" s="225"/>
      <c r="IRG21" s="225"/>
      <c r="IRH21" s="225"/>
      <c r="IRI21" s="225"/>
      <c r="IRJ21" s="225"/>
      <c r="IRK21" s="225"/>
      <c r="IRL21" s="225"/>
      <c r="IRM21" s="225"/>
      <c r="IRN21" s="225"/>
      <c r="IRO21" s="225"/>
      <c r="IRP21" s="225"/>
      <c r="IRQ21" s="225"/>
      <c r="IRR21" s="225"/>
      <c r="IRS21" s="225"/>
      <c r="IRT21" s="225"/>
      <c r="IRU21" s="225"/>
      <c r="IRV21" s="225"/>
      <c r="IRW21" s="225"/>
      <c r="IRX21" s="225"/>
      <c r="IRY21" s="225"/>
      <c r="IRZ21" s="225"/>
      <c r="ISA21" s="225"/>
      <c r="ISB21" s="225"/>
      <c r="ISC21" s="225"/>
      <c r="ISD21" s="225"/>
      <c r="ISE21" s="225"/>
      <c r="ISF21" s="225"/>
      <c r="ISG21" s="225"/>
      <c r="ISH21" s="225"/>
      <c r="ISI21" s="225"/>
      <c r="ISJ21" s="225"/>
      <c r="ISK21" s="225"/>
      <c r="ISL21" s="225"/>
      <c r="ISM21" s="225"/>
      <c r="ISN21" s="225"/>
      <c r="ISO21" s="225"/>
      <c r="ISP21" s="225"/>
      <c r="ISQ21" s="225"/>
      <c r="ISR21" s="225"/>
      <c r="ISS21" s="225"/>
      <c r="IST21" s="225"/>
      <c r="ISU21" s="225"/>
      <c r="ISV21" s="225"/>
      <c r="ISW21" s="225"/>
      <c r="ISX21" s="225"/>
      <c r="ISY21" s="225"/>
      <c r="ISZ21" s="225"/>
      <c r="ITA21" s="225"/>
      <c r="ITB21" s="225"/>
      <c r="ITC21" s="225"/>
      <c r="ITD21" s="225"/>
      <c r="ITE21" s="225"/>
      <c r="ITF21" s="225"/>
      <c r="ITG21" s="225"/>
      <c r="ITH21" s="225"/>
      <c r="ITI21" s="225"/>
      <c r="ITJ21" s="225"/>
      <c r="ITK21" s="225"/>
      <c r="ITL21" s="225"/>
      <c r="ITM21" s="225"/>
      <c r="ITN21" s="225"/>
      <c r="ITO21" s="225"/>
      <c r="ITP21" s="225"/>
      <c r="ITQ21" s="225"/>
      <c r="ITR21" s="225"/>
      <c r="ITS21" s="225"/>
      <c r="ITT21" s="225"/>
      <c r="ITU21" s="225"/>
      <c r="ITV21" s="225"/>
      <c r="ITW21" s="225"/>
      <c r="ITX21" s="225"/>
      <c r="ITY21" s="225"/>
      <c r="ITZ21" s="225"/>
      <c r="IUA21" s="225"/>
      <c r="IUB21" s="225"/>
      <c r="IUC21" s="225"/>
      <c r="IUD21" s="225"/>
      <c r="IUE21" s="225"/>
      <c r="IUF21" s="225"/>
      <c r="IUG21" s="225"/>
      <c r="IUH21" s="225"/>
      <c r="IUI21" s="225"/>
      <c r="IUJ21" s="225"/>
      <c r="IUK21" s="225"/>
      <c r="IUL21" s="225"/>
      <c r="IUM21" s="225"/>
      <c r="IUN21" s="225"/>
      <c r="IUO21" s="225"/>
      <c r="IUP21" s="225"/>
      <c r="IUQ21" s="225"/>
      <c r="IUR21" s="225"/>
      <c r="IUS21" s="225"/>
      <c r="IUT21" s="225"/>
      <c r="IUU21" s="225"/>
      <c r="IUV21" s="225"/>
      <c r="IUW21" s="225"/>
      <c r="IUX21" s="225"/>
      <c r="IUY21" s="225"/>
      <c r="IUZ21" s="225"/>
      <c r="IVA21" s="225"/>
      <c r="IVB21" s="225"/>
      <c r="IVC21" s="225"/>
      <c r="IVD21" s="225"/>
      <c r="IVE21" s="225"/>
      <c r="IVF21" s="225"/>
      <c r="IVG21" s="225"/>
      <c r="IVH21" s="225"/>
      <c r="IVI21" s="225"/>
      <c r="IVJ21" s="225"/>
      <c r="IVK21" s="225"/>
      <c r="IVL21" s="225"/>
      <c r="IVM21" s="225"/>
      <c r="IVN21" s="225"/>
      <c r="IVO21" s="225"/>
      <c r="IVP21" s="225"/>
      <c r="IVQ21" s="225"/>
      <c r="IVR21" s="225"/>
      <c r="IVS21" s="225"/>
      <c r="IVT21" s="225"/>
      <c r="IVU21" s="225"/>
      <c r="IVV21" s="225"/>
      <c r="IVW21" s="225"/>
      <c r="IVX21" s="225"/>
      <c r="IVY21" s="225"/>
      <c r="IVZ21" s="225"/>
      <c r="IWA21" s="225"/>
      <c r="IWB21" s="225"/>
      <c r="IWC21" s="225"/>
      <c r="IWD21" s="225"/>
      <c r="IWE21" s="225"/>
      <c r="IWF21" s="225"/>
      <c r="IWG21" s="225"/>
      <c r="IWH21" s="225"/>
      <c r="IWI21" s="225"/>
      <c r="IWJ21" s="225"/>
      <c r="IWK21" s="225"/>
      <c r="IWL21" s="225"/>
      <c r="IWM21" s="225"/>
      <c r="IWN21" s="225"/>
      <c r="IWO21" s="225"/>
      <c r="IWP21" s="225"/>
      <c r="IWQ21" s="225"/>
      <c r="IWR21" s="225"/>
      <c r="IWS21" s="225"/>
      <c r="IWT21" s="225"/>
      <c r="IWU21" s="225"/>
      <c r="IWV21" s="225"/>
      <c r="IWW21" s="225"/>
      <c r="IWX21" s="225"/>
      <c r="IWY21" s="225"/>
      <c r="IWZ21" s="225"/>
      <c r="IXA21" s="225"/>
      <c r="IXB21" s="225"/>
      <c r="IXC21" s="225"/>
      <c r="IXD21" s="225"/>
      <c r="IXE21" s="225"/>
      <c r="IXF21" s="225"/>
      <c r="IXG21" s="225"/>
      <c r="IXH21" s="225"/>
      <c r="IXI21" s="225"/>
      <c r="IXJ21" s="225"/>
      <c r="IXK21" s="225"/>
      <c r="IXL21" s="225"/>
      <c r="IXM21" s="225"/>
      <c r="IXN21" s="225"/>
      <c r="IXO21" s="225"/>
      <c r="IXP21" s="225"/>
      <c r="IXQ21" s="225"/>
      <c r="IXR21" s="225"/>
      <c r="IXS21" s="225"/>
      <c r="IXT21" s="225"/>
      <c r="IXU21" s="225"/>
      <c r="IXV21" s="225"/>
      <c r="IXW21" s="225"/>
      <c r="IXX21" s="225"/>
      <c r="IXY21" s="225"/>
      <c r="IXZ21" s="225"/>
      <c r="IYA21" s="225"/>
      <c r="IYB21" s="225"/>
      <c r="IYC21" s="225"/>
      <c r="IYD21" s="225"/>
      <c r="IYE21" s="225"/>
      <c r="IYF21" s="225"/>
      <c r="IYG21" s="225"/>
      <c r="IYH21" s="225"/>
      <c r="IYI21" s="225"/>
      <c r="IYJ21" s="225"/>
      <c r="IYK21" s="225"/>
      <c r="IYL21" s="225"/>
      <c r="IYM21" s="225"/>
      <c r="IYN21" s="225"/>
      <c r="IYO21" s="225"/>
      <c r="IYP21" s="225"/>
      <c r="IYQ21" s="225"/>
      <c r="IYR21" s="225"/>
      <c r="IYS21" s="225"/>
      <c r="IYT21" s="225"/>
      <c r="IYU21" s="225"/>
      <c r="IYV21" s="225"/>
      <c r="IYW21" s="225"/>
      <c r="IYX21" s="225"/>
      <c r="IYY21" s="225"/>
      <c r="IYZ21" s="225"/>
      <c r="IZA21" s="225"/>
      <c r="IZB21" s="225"/>
      <c r="IZC21" s="225"/>
      <c r="IZD21" s="225"/>
      <c r="IZE21" s="225"/>
      <c r="IZF21" s="225"/>
      <c r="IZG21" s="225"/>
      <c r="IZH21" s="225"/>
      <c r="IZI21" s="225"/>
      <c r="IZJ21" s="225"/>
      <c r="IZK21" s="225"/>
      <c r="IZL21" s="225"/>
      <c r="IZM21" s="225"/>
      <c r="IZN21" s="225"/>
      <c r="IZO21" s="225"/>
      <c r="IZP21" s="225"/>
      <c r="IZQ21" s="225"/>
      <c r="IZR21" s="225"/>
      <c r="IZS21" s="225"/>
      <c r="IZT21" s="225"/>
      <c r="IZU21" s="225"/>
      <c r="IZV21" s="225"/>
      <c r="IZW21" s="225"/>
      <c r="IZX21" s="225"/>
      <c r="IZY21" s="225"/>
      <c r="IZZ21" s="225"/>
      <c r="JAA21" s="225"/>
      <c r="JAB21" s="225"/>
      <c r="JAC21" s="225"/>
      <c r="JAD21" s="225"/>
      <c r="JAE21" s="225"/>
      <c r="JAF21" s="225"/>
      <c r="JAG21" s="225"/>
      <c r="JAH21" s="225"/>
      <c r="JAI21" s="225"/>
      <c r="JAJ21" s="225"/>
      <c r="JAK21" s="225"/>
      <c r="JAL21" s="225"/>
      <c r="JAM21" s="225"/>
      <c r="JAN21" s="225"/>
      <c r="JAO21" s="225"/>
      <c r="JAP21" s="225"/>
      <c r="JAQ21" s="225"/>
      <c r="JAR21" s="225"/>
      <c r="JAS21" s="225"/>
      <c r="JAT21" s="225"/>
      <c r="JAU21" s="225"/>
      <c r="JAV21" s="225"/>
      <c r="JAW21" s="225"/>
      <c r="JAX21" s="225"/>
      <c r="JAY21" s="225"/>
      <c r="JAZ21" s="225"/>
      <c r="JBA21" s="225"/>
      <c r="JBB21" s="225"/>
      <c r="JBC21" s="225"/>
      <c r="JBD21" s="225"/>
      <c r="JBE21" s="225"/>
      <c r="JBF21" s="225"/>
      <c r="JBG21" s="225"/>
      <c r="JBH21" s="225"/>
      <c r="JBI21" s="225"/>
      <c r="JBJ21" s="225"/>
      <c r="JBK21" s="225"/>
      <c r="JBL21" s="225"/>
      <c r="JBM21" s="225"/>
      <c r="JBN21" s="225"/>
      <c r="JBO21" s="225"/>
      <c r="JBP21" s="225"/>
      <c r="JBQ21" s="225"/>
      <c r="JBR21" s="225"/>
      <c r="JBS21" s="225"/>
      <c r="JBT21" s="225"/>
      <c r="JBU21" s="225"/>
      <c r="JBV21" s="225"/>
      <c r="JBW21" s="225"/>
      <c r="JBX21" s="225"/>
      <c r="JBY21" s="225"/>
      <c r="JBZ21" s="225"/>
      <c r="JCA21" s="225"/>
      <c r="JCB21" s="225"/>
      <c r="JCC21" s="225"/>
      <c r="JCD21" s="225"/>
      <c r="JCE21" s="225"/>
      <c r="JCF21" s="225"/>
      <c r="JCG21" s="225"/>
      <c r="JCH21" s="225"/>
      <c r="JCI21" s="225"/>
      <c r="JCJ21" s="225"/>
      <c r="JCK21" s="225"/>
      <c r="JCL21" s="225"/>
      <c r="JCM21" s="225"/>
      <c r="JCN21" s="225"/>
      <c r="JCO21" s="225"/>
      <c r="JCP21" s="225"/>
      <c r="JCQ21" s="225"/>
      <c r="JCR21" s="225"/>
      <c r="JCS21" s="225"/>
      <c r="JCT21" s="225"/>
      <c r="JCU21" s="225"/>
      <c r="JCV21" s="225"/>
      <c r="JCW21" s="225"/>
      <c r="JCX21" s="225"/>
      <c r="JCY21" s="225"/>
      <c r="JCZ21" s="225"/>
      <c r="JDA21" s="225"/>
      <c r="JDB21" s="225"/>
      <c r="JDC21" s="225"/>
      <c r="JDD21" s="225"/>
      <c r="JDE21" s="225"/>
      <c r="JDF21" s="225"/>
      <c r="JDG21" s="225"/>
      <c r="JDH21" s="225"/>
      <c r="JDI21" s="225"/>
      <c r="JDJ21" s="225"/>
      <c r="JDK21" s="225"/>
      <c r="JDL21" s="225"/>
      <c r="JDM21" s="225"/>
      <c r="JDN21" s="225"/>
      <c r="JDO21" s="225"/>
      <c r="JDP21" s="225"/>
      <c r="JDQ21" s="225"/>
      <c r="JDR21" s="225"/>
      <c r="JDS21" s="225"/>
      <c r="JDT21" s="225"/>
      <c r="JDU21" s="225"/>
      <c r="JDV21" s="225"/>
      <c r="JDW21" s="225"/>
      <c r="JDX21" s="225"/>
      <c r="JDY21" s="225"/>
      <c r="JDZ21" s="225"/>
      <c r="JEA21" s="225"/>
      <c r="JEB21" s="225"/>
      <c r="JEC21" s="225"/>
      <c r="JED21" s="225"/>
      <c r="JEE21" s="225"/>
      <c r="JEF21" s="225"/>
      <c r="JEG21" s="225"/>
      <c r="JEH21" s="225"/>
      <c r="JEI21" s="225"/>
      <c r="JEJ21" s="225"/>
      <c r="JEK21" s="225"/>
      <c r="JEL21" s="225"/>
      <c r="JEM21" s="225"/>
      <c r="JEN21" s="225"/>
      <c r="JEO21" s="225"/>
      <c r="JEP21" s="225"/>
      <c r="JEQ21" s="225"/>
      <c r="JER21" s="225"/>
      <c r="JES21" s="225"/>
      <c r="JET21" s="225"/>
      <c r="JEU21" s="225"/>
      <c r="JEV21" s="225"/>
      <c r="JEW21" s="225"/>
      <c r="JEX21" s="225"/>
      <c r="JEY21" s="225"/>
      <c r="JEZ21" s="225"/>
      <c r="JFA21" s="225"/>
      <c r="JFB21" s="225"/>
      <c r="JFC21" s="225"/>
      <c r="JFD21" s="225"/>
      <c r="JFE21" s="225"/>
      <c r="JFF21" s="225"/>
      <c r="JFG21" s="225"/>
      <c r="JFH21" s="225"/>
      <c r="JFI21" s="225"/>
      <c r="JFJ21" s="225"/>
      <c r="JFK21" s="225"/>
      <c r="JFL21" s="225"/>
      <c r="JFM21" s="225"/>
      <c r="JFN21" s="225"/>
      <c r="JFO21" s="225"/>
      <c r="JFP21" s="225"/>
      <c r="JFQ21" s="225"/>
      <c r="JFR21" s="225"/>
      <c r="JFS21" s="225"/>
      <c r="JFT21" s="225"/>
      <c r="JFU21" s="225"/>
      <c r="JFV21" s="225"/>
      <c r="JFW21" s="225"/>
      <c r="JFX21" s="225"/>
      <c r="JFY21" s="225"/>
      <c r="JFZ21" s="225"/>
      <c r="JGA21" s="225"/>
      <c r="JGB21" s="225"/>
      <c r="JGC21" s="225"/>
      <c r="JGD21" s="225"/>
      <c r="JGE21" s="225"/>
      <c r="JGF21" s="225"/>
      <c r="JGG21" s="225"/>
      <c r="JGH21" s="225"/>
      <c r="JGI21" s="225"/>
      <c r="JGJ21" s="225"/>
      <c r="JGK21" s="225"/>
      <c r="JGL21" s="225"/>
      <c r="JGM21" s="225"/>
      <c r="JGN21" s="225"/>
      <c r="JGO21" s="225"/>
      <c r="JGP21" s="225"/>
      <c r="JGQ21" s="225"/>
      <c r="JGR21" s="225"/>
      <c r="JGS21" s="225"/>
      <c r="JGT21" s="225"/>
      <c r="JGU21" s="225"/>
      <c r="JGV21" s="225"/>
      <c r="JGW21" s="225"/>
      <c r="JGX21" s="225"/>
      <c r="JGY21" s="225"/>
      <c r="JGZ21" s="225"/>
      <c r="JHA21" s="225"/>
      <c r="JHB21" s="225"/>
      <c r="JHC21" s="225"/>
      <c r="JHD21" s="225"/>
      <c r="JHE21" s="225"/>
      <c r="JHF21" s="225"/>
      <c r="JHG21" s="225"/>
      <c r="JHH21" s="225"/>
      <c r="JHI21" s="225"/>
      <c r="JHJ21" s="225"/>
      <c r="JHK21" s="225"/>
      <c r="JHL21" s="225"/>
      <c r="JHM21" s="225"/>
      <c r="JHN21" s="225"/>
      <c r="JHO21" s="225"/>
      <c r="JHP21" s="225"/>
      <c r="JHQ21" s="225"/>
      <c r="JHR21" s="225"/>
      <c r="JHS21" s="225"/>
      <c r="JHT21" s="225"/>
      <c r="JHU21" s="225"/>
      <c r="JHV21" s="225"/>
      <c r="JHW21" s="225"/>
      <c r="JHX21" s="225"/>
      <c r="JHY21" s="225"/>
      <c r="JHZ21" s="225"/>
      <c r="JIA21" s="225"/>
      <c r="JIB21" s="225"/>
      <c r="JIC21" s="225"/>
      <c r="JID21" s="225"/>
      <c r="JIE21" s="225"/>
      <c r="JIF21" s="225"/>
      <c r="JIG21" s="225"/>
      <c r="JIH21" s="225"/>
      <c r="JII21" s="225"/>
      <c r="JIJ21" s="225"/>
      <c r="JIK21" s="225"/>
      <c r="JIL21" s="225"/>
      <c r="JIM21" s="225"/>
      <c r="JIN21" s="225"/>
      <c r="JIO21" s="225"/>
      <c r="JIP21" s="225"/>
      <c r="JIQ21" s="225"/>
      <c r="JIR21" s="225"/>
      <c r="JIS21" s="225"/>
      <c r="JIT21" s="225"/>
      <c r="JIU21" s="225"/>
      <c r="JIV21" s="225"/>
      <c r="JIW21" s="225"/>
      <c r="JIX21" s="225"/>
      <c r="JIY21" s="225"/>
      <c r="JIZ21" s="225"/>
      <c r="JJA21" s="225"/>
      <c r="JJB21" s="225"/>
      <c r="JJC21" s="225"/>
      <c r="JJD21" s="225"/>
      <c r="JJE21" s="225"/>
      <c r="JJF21" s="225"/>
      <c r="JJG21" s="225"/>
      <c r="JJH21" s="225"/>
      <c r="JJI21" s="225"/>
      <c r="JJJ21" s="225"/>
      <c r="JJK21" s="225"/>
      <c r="JJL21" s="225"/>
      <c r="JJM21" s="225"/>
      <c r="JJN21" s="225"/>
      <c r="JJO21" s="225"/>
      <c r="JJP21" s="225"/>
      <c r="JJQ21" s="225"/>
      <c r="JJR21" s="225"/>
      <c r="JJS21" s="225"/>
      <c r="JJT21" s="225"/>
      <c r="JJU21" s="225"/>
      <c r="JJV21" s="225"/>
      <c r="JJW21" s="225"/>
      <c r="JJX21" s="225"/>
      <c r="JJY21" s="225"/>
      <c r="JJZ21" s="225"/>
      <c r="JKA21" s="225"/>
      <c r="JKB21" s="225"/>
      <c r="JKC21" s="225"/>
      <c r="JKD21" s="225"/>
      <c r="JKE21" s="225"/>
      <c r="JKF21" s="225"/>
      <c r="JKG21" s="225"/>
      <c r="JKH21" s="225"/>
      <c r="JKI21" s="225"/>
      <c r="JKJ21" s="225"/>
      <c r="JKK21" s="225"/>
      <c r="JKL21" s="225"/>
      <c r="JKM21" s="225"/>
      <c r="JKN21" s="225"/>
      <c r="JKO21" s="225"/>
      <c r="JKP21" s="225"/>
      <c r="JKQ21" s="225"/>
      <c r="JKR21" s="225"/>
      <c r="JKS21" s="225"/>
      <c r="JKT21" s="225"/>
      <c r="JKU21" s="225"/>
      <c r="JKV21" s="225"/>
      <c r="JKW21" s="225"/>
      <c r="JKX21" s="225"/>
      <c r="JKY21" s="225"/>
      <c r="JKZ21" s="225"/>
      <c r="JLA21" s="225"/>
      <c r="JLB21" s="225"/>
      <c r="JLC21" s="225"/>
      <c r="JLD21" s="225"/>
      <c r="JLE21" s="225"/>
      <c r="JLF21" s="225"/>
      <c r="JLG21" s="225"/>
      <c r="JLH21" s="225"/>
      <c r="JLI21" s="225"/>
      <c r="JLJ21" s="225"/>
      <c r="JLK21" s="225"/>
      <c r="JLL21" s="225"/>
      <c r="JLM21" s="225"/>
      <c r="JLN21" s="225"/>
      <c r="JLO21" s="225"/>
      <c r="JLP21" s="225"/>
      <c r="JLQ21" s="225"/>
      <c r="JLR21" s="225"/>
      <c r="JLS21" s="225"/>
      <c r="JLT21" s="225"/>
      <c r="JLU21" s="225"/>
      <c r="JLV21" s="225"/>
      <c r="JLW21" s="225"/>
      <c r="JLX21" s="225"/>
      <c r="JLY21" s="225"/>
      <c r="JLZ21" s="225"/>
      <c r="JMA21" s="225"/>
      <c r="JMB21" s="225"/>
      <c r="JMC21" s="225"/>
      <c r="JMD21" s="225"/>
      <c r="JME21" s="225"/>
      <c r="JMF21" s="225"/>
      <c r="JMG21" s="225"/>
      <c r="JMH21" s="225"/>
      <c r="JMI21" s="225"/>
      <c r="JMJ21" s="225"/>
      <c r="JMK21" s="225"/>
      <c r="JML21" s="225"/>
      <c r="JMM21" s="225"/>
      <c r="JMN21" s="225"/>
      <c r="JMO21" s="225"/>
      <c r="JMP21" s="225"/>
      <c r="JMQ21" s="225"/>
      <c r="JMR21" s="225"/>
      <c r="JMS21" s="225"/>
      <c r="JMT21" s="225"/>
      <c r="JMU21" s="225"/>
      <c r="JMV21" s="225"/>
      <c r="JMW21" s="225"/>
      <c r="JMX21" s="225"/>
      <c r="JMY21" s="225"/>
      <c r="JMZ21" s="225"/>
      <c r="JNA21" s="225"/>
      <c r="JNB21" s="225"/>
      <c r="JNC21" s="225"/>
      <c r="JND21" s="225"/>
      <c r="JNE21" s="225"/>
      <c r="JNF21" s="225"/>
      <c r="JNG21" s="225"/>
      <c r="JNH21" s="225"/>
      <c r="JNI21" s="225"/>
      <c r="JNJ21" s="225"/>
      <c r="JNK21" s="225"/>
      <c r="JNL21" s="225"/>
      <c r="JNM21" s="225"/>
      <c r="JNN21" s="225"/>
      <c r="JNO21" s="225"/>
      <c r="JNP21" s="225"/>
      <c r="JNQ21" s="225"/>
      <c r="JNR21" s="225"/>
      <c r="JNS21" s="225"/>
      <c r="JNT21" s="225"/>
      <c r="JNU21" s="225"/>
      <c r="JNV21" s="225"/>
      <c r="JNW21" s="225"/>
      <c r="JNX21" s="225"/>
      <c r="JNY21" s="225"/>
      <c r="JNZ21" s="225"/>
      <c r="JOA21" s="225"/>
      <c r="JOB21" s="225"/>
      <c r="JOC21" s="225"/>
      <c r="JOD21" s="225"/>
      <c r="JOE21" s="225"/>
      <c r="JOF21" s="225"/>
      <c r="JOG21" s="225"/>
      <c r="JOH21" s="225"/>
      <c r="JOI21" s="225"/>
      <c r="JOJ21" s="225"/>
      <c r="JOK21" s="225"/>
      <c r="JOL21" s="225"/>
      <c r="JOM21" s="225"/>
      <c r="JON21" s="225"/>
      <c r="JOO21" s="225"/>
      <c r="JOP21" s="225"/>
      <c r="JOQ21" s="225"/>
      <c r="JOR21" s="225"/>
      <c r="JOS21" s="225"/>
      <c r="JOT21" s="225"/>
      <c r="JOU21" s="225"/>
      <c r="JOV21" s="225"/>
      <c r="JOW21" s="225"/>
      <c r="JOX21" s="225"/>
      <c r="JOY21" s="225"/>
      <c r="JOZ21" s="225"/>
      <c r="JPA21" s="225"/>
      <c r="JPB21" s="225"/>
      <c r="JPC21" s="225"/>
      <c r="JPD21" s="225"/>
      <c r="JPE21" s="225"/>
      <c r="JPF21" s="225"/>
      <c r="JPG21" s="225"/>
      <c r="JPH21" s="225"/>
      <c r="JPI21" s="225"/>
      <c r="JPJ21" s="225"/>
      <c r="JPK21" s="225"/>
      <c r="JPL21" s="225"/>
      <c r="JPM21" s="225"/>
      <c r="JPN21" s="225"/>
      <c r="JPO21" s="225"/>
      <c r="JPP21" s="225"/>
      <c r="JPQ21" s="225"/>
      <c r="JPR21" s="225"/>
      <c r="JPS21" s="225"/>
      <c r="JPT21" s="225"/>
      <c r="JPU21" s="225"/>
      <c r="JPV21" s="225"/>
      <c r="JPW21" s="225"/>
      <c r="JPX21" s="225"/>
      <c r="JPY21" s="225"/>
      <c r="JPZ21" s="225"/>
      <c r="JQA21" s="225"/>
      <c r="JQB21" s="225"/>
      <c r="JQC21" s="225"/>
      <c r="JQD21" s="225"/>
      <c r="JQE21" s="225"/>
      <c r="JQF21" s="225"/>
      <c r="JQG21" s="225"/>
      <c r="JQH21" s="225"/>
      <c r="JQI21" s="225"/>
      <c r="JQJ21" s="225"/>
      <c r="JQK21" s="225"/>
      <c r="JQL21" s="225"/>
      <c r="JQM21" s="225"/>
      <c r="JQN21" s="225"/>
      <c r="JQO21" s="225"/>
      <c r="JQP21" s="225"/>
      <c r="JQQ21" s="225"/>
      <c r="JQR21" s="225"/>
      <c r="JQS21" s="225"/>
      <c r="JQT21" s="225"/>
      <c r="JQU21" s="225"/>
      <c r="JQV21" s="225"/>
      <c r="JQW21" s="225"/>
      <c r="JQX21" s="225"/>
      <c r="JQY21" s="225"/>
      <c r="JQZ21" s="225"/>
      <c r="JRA21" s="225"/>
      <c r="JRB21" s="225"/>
      <c r="JRC21" s="225"/>
      <c r="JRD21" s="225"/>
      <c r="JRE21" s="225"/>
      <c r="JRF21" s="225"/>
      <c r="JRG21" s="225"/>
      <c r="JRH21" s="225"/>
      <c r="JRI21" s="225"/>
      <c r="JRJ21" s="225"/>
      <c r="JRK21" s="225"/>
      <c r="JRL21" s="225"/>
      <c r="JRM21" s="225"/>
      <c r="JRN21" s="225"/>
      <c r="JRO21" s="225"/>
      <c r="JRP21" s="225"/>
      <c r="JRQ21" s="225"/>
      <c r="JRR21" s="225"/>
      <c r="JRS21" s="225"/>
      <c r="JRT21" s="225"/>
      <c r="JRU21" s="225"/>
      <c r="JRV21" s="225"/>
      <c r="JRW21" s="225"/>
      <c r="JRX21" s="225"/>
      <c r="JRY21" s="225"/>
      <c r="JRZ21" s="225"/>
      <c r="JSA21" s="225"/>
      <c r="JSB21" s="225"/>
      <c r="JSC21" s="225"/>
      <c r="JSD21" s="225"/>
      <c r="JSE21" s="225"/>
      <c r="JSF21" s="225"/>
      <c r="JSG21" s="225"/>
      <c r="JSH21" s="225"/>
      <c r="JSI21" s="225"/>
      <c r="JSJ21" s="225"/>
      <c r="JSK21" s="225"/>
      <c r="JSL21" s="225"/>
      <c r="JSM21" s="225"/>
      <c r="JSN21" s="225"/>
      <c r="JSO21" s="225"/>
      <c r="JSP21" s="225"/>
      <c r="JSQ21" s="225"/>
      <c r="JSR21" s="225"/>
      <c r="JSS21" s="225"/>
      <c r="JST21" s="225"/>
      <c r="JSU21" s="225"/>
      <c r="JSV21" s="225"/>
      <c r="JSW21" s="225"/>
      <c r="JSX21" s="225"/>
      <c r="JSY21" s="225"/>
      <c r="JSZ21" s="225"/>
      <c r="JTA21" s="225"/>
      <c r="JTB21" s="225"/>
      <c r="JTC21" s="225"/>
      <c r="JTD21" s="225"/>
      <c r="JTE21" s="225"/>
      <c r="JTF21" s="225"/>
      <c r="JTG21" s="225"/>
      <c r="JTH21" s="225"/>
      <c r="JTI21" s="225"/>
      <c r="JTJ21" s="225"/>
      <c r="JTK21" s="225"/>
      <c r="JTL21" s="225"/>
      <c r="JTM21" s="225"/>
      <c r="JTN21" s="225"/>
      <c r="JTO21" s="225"/>
      <c r="JTP21" s="225"/>
      <c r="JTQ21" s="225"/>
      <c r="JTR21" s="225"/>
      <c r="JTS21" s="225"/>
      <c r="JTT21" s="225"/>
      <c r="JTU21" s="225"/>
      <c r="JTV21" s="225"/>
      <c r="JTW21" s="225"/>
      <c r="JTX21" s="225"/>
      <c r="JTY21" s="225"/>
      <c r="JTZ21" s="225"/>
      <c r="JUA21" s="225"/>
      <c r="JUB21" s="225"/>
      <c r="JUC21" s="225"/>
      <c r="JUD21" s="225"/>
      <c r="JUE21" s="225"/>
      <c r="JUF21" s="225"/>
      <c r="JUG21" s="225"/>
      <c r="JUH21" s="225"/>
      <c r="JUI21" s="225"/>
      <c r="JUJ21" s="225"/>
      <c r="JUK21" s="225"/>
      <c r="JUL21" s="225"/>
      <c r="JUM21" s="225"/>
      <c r="JUN21" s="225"/>
      <c r="JUO21" s="225"/>
      <c r="JUP21" s="225"/>
      <c r="JUQ21" s="225"/>
      <c r="JUR21" s="225"/>
      <c r="JUS21" s="225"/>
      <c r="JUT21" s="225"/>
      <c r="JUU21" s="225"/>
      <c r="JUV21" s="225"/>
      <c r="JUW21" s="225"/>
      <c r="JUX21" s="225"/>
      <c r="JUY21" s="225"/>
      <c r="JUZ21" s="225"/>
      <c r="JVA21" s="225"/>
      <c r="JVB21" s="225"/>
      <c r="JVC21" s="225"/>
      <c r="JVD21" s="225"/>
      <c r="JVE21" s="225"/>
      <c r="JVF21" s="225"/>
      <c r="JVG21" s="225"/>
      <c r="JVH21" s="225"/>
      <c r="JVI21" s="225"/>
      <c r="JVJ21" s="225"/>
      <c r="JVK21" s="225"/>
      <c r="JVL21" s="225"/>
      <c r="JVM21" s="225"/>
      <c r="JVN21" s="225"/>
      <c r="JVO21" s="225"/>
      <c r="JVP21" s="225"/>
      <c r="JVQ21" s="225"/>
      <c r="JVR21" s="225"/>
      <c r="JVS21" s="225"/>
      <c r="JVT21" s="225"/>
      <c r="JVU21" s="225"/>
      <c r="JVV21" s="225"/>
      <c r="JVW21" s="225"/>
      <c r="JVX21" s="225"/>
      <c r="JVY21" s="225"/>
      <c r="JVZ21" s="225"/>
      <c r="JWA21" s="225"/>
      <c r="JWB21" s="225"/>
      <c r="JWC21" s="225"/>
      <c r="JWD21" s="225"/>
      <c r="JWE21" s="225"/>
      <c r="JWF21" s="225"/>
      <c r="JWG21" s="225"/>
      <c r="JWH21" s="225"/>
      <c r="JWI21" s="225"/>
      <c r="JWJ21" s="225"/>
      <c r="JWK21" s="225"/>
      <c r="JWL21" s="225"/>
      <c r="JWM21" s="225"/>
      <c r="JWN21" s="225"/>
      <c r="JWO21" s="225"/>
      <c r="JWP21" s="225"/>
      <c r="JWQ21" s="225"/>
      <c r="JWR21" s="225"/>
      <c r="JWS21" s="225"/>
      <c r="JWT21" s="225"/>
      <c r="JWU21" s="225"/>
      <c r="JWV21" s="225"/>
      <c r="JWW21" s="225"/>
      <c r="JWX21" s="225"/>
      <c r="JWY21" s="225"/>
      <c r="JWZ21" s="225"/>
      <c r="JXA21" s="225"/>
      <c r="JXB21" s="225"/>
      <c r="JXC21" s="225"/>
      <c r="JXD21" s="225"/>
      <c r="JXE21" s="225"/>
      <c r="JXF21" s="225"/>
      <c r="JXG21" s="225"/>
      <c r="JXH21" s="225"/>
      <c r="JXI21" s="225"/>
      <c r="JXJ21" s="225"/>
      <c r="JXK21" s="225"/>
      <c r="JXL21" s="225"/>
      <c r="JXM21" s="225"/>
      <c r="JXN21" s="225"/>
      <c r="JXO21" s="225"/>
      <c r="JXP21" s="225"/>
      <c r="JXQ21" s="225"/>
      <c r="JXR21" s="225"/>
      <c r="JXS21" s="225"/>
      <c r="JXT21" s="225"/>
      <c r="JXU21" s="225"/>
      <c r="JXV21" s="225"/>
      <c r="JXW21" s="225"/>
      <c r="JXX21" s="225"/>
      <c r="JXY21" s="225"/>
      <c r="JXZ21" s="225"/>
      <c r="JYA21" s="225"/>
      <c r="JYB21" s="225"/>
      <c r="JYC21" s="225"/>
      <c r="JYD21" s="225"/>
      <c r="JYE21" s="225"/>
      <c r="JYF21" s="225"/>
      <c r="JYG21" s="225"/>
      <c r="JYH21" s="225"/>
      <c r="JYI21" s="225"/>
      <c r="JYJ21" s="225"/>
      <c r="JYK21" s="225"/>
      <c r="JYL21" s="225"/>
      <c r="JYM21" s="225"/>
      <c r="JYN21" s="225"/>
      <c r="JYO21" s="225"/>
      <c r="JYP21" s="225"/>
      <c r="JYQ21" s="225"/>
      <c r="JYR21" s="225"/>
      <c r="JYS21" s="225"/>
      <c r="JYT21" s="225"/>
      <c r="JYU21" s="225"/>
      <c r="JYV21" s="225"/>
      <c r="JYW21" s="225"/>
      <c r="JYX21" s="225"/>
      <c r="JYY21" s="225"/>
      <c r="JYZ21" s="225"/>
      <c r="JZA21" s="225"/>
      <c r="JZB21" s="225"/>
      <c r="JZC21" s="225"/>
      <c r="JZD21" s="225"/>
      <c r="JZE21" s="225"/>
      <c r="JZF21" s="225"/>
      <c r="JZG21" s="225"/>
      <c r="JZH21" s="225"/>
      <c r="JZI21" s="225"/>
      <c r="JZJ21" s="225"/>
      <c r="JZK21" s="225"/>
      <c r="JZL21" s="225"/>
      <c r="JZM21" s="225"/>
      <c r="JZN21" s="225"/>
      <c r="JZO21" s="225"/>
      <c r="JZP21" s="225"/>
      <c r="JZQ21" s="225"/>
      <c r="JZR21" s="225"/>
      <c r="JZS21" s="225"/>
      <c r="JZT21" s="225"/>
      <c r="JZU21" s="225"/>
      <c r="JZV21" s="225"/>
      <c r="JZW21" s="225"/>
      <c r="JZX21" s="225"/>
      <c r="JZY21" s="225"/>
      <c r="JZZ21" s="225"/>
      <c r="KAA21" s="225"/>
      <c r="KAB21" s="225"/>
      <c r="KAC21" s="225"/>
      <c r="KAD21" s="225"/>
      <c r="KAE21" s="225"/>
      <c r="KAF21" s="225"/>
      <c r="KAG21" s="225"/>
      <c r="KAH21" s="225"/>
      <c r="KAI21" s="225"/>
      <c r="KAJ21" s="225"/>
      <c r="KAK21" s="225"/>
      <c r="KAL21" s="225"/>
      <c r="KAM21" s="225"/>
      <c r="KAN21" s="225"/>
      <c r="KAO21" s="225"/>
      <c r="KAP21" s="225"/>
      <c r="KAQ21" s="225"/>
      <c r="KAR21" s="225"/>
      <c r="KAS21" s="225"/>
      <c r="KAT21" s="225"/>
      <c r="KAU21" s="225"/>
      <c r="KAV21" s="225"/>
      <c r="KAW21" s="225"/>
      <c r="KAX21" s="225"/>
      <c r="KAY21" s="225"/>
      <c r="KAZ21" s="225"/>
      <c r="KBA21" s="225"/>
      <c r="KBB21" s="225"/>
      <c r="KBC21" s="225"/>
      <c r="KBD21" s="225"/>
      <c r="KBE21" s="225"/>
      <c r="KBF21" s="225"/>
      <c r="KBG21" s="225"/>
      <c r="KBH21" s="225"/>
      <c r="KBI21" s="225"/>
      <c r="KBJ21" s="225"/>
      <c r="KBK21" s="225"/>
      <c r="KBL21" s="225"/>
      <c r="KBM21" s="225"/>
      <c r="KBN21" s="225"/>
      <c r="KBO21" s="225"/>
      <c r="KBP21" s="225"/>
      <c r="KBQ21" s="225"/>
      <c r="KBR21" s="225"/>
      <c r="KBS21" s="225"/>
      <c r="KBT21" s="225"/>
      <c r="KBU21" s="225"/>
      <c r="KBV21" s="225"/>
      <c r="KBW21" s="225"/>
      <c r="KBX21" s="225"/>
      <c r="KBY21" s="225"/>
      <c r="KBZ21" s="225"/>
      <c r="KCA21" s="225"/>
      <c r="KCB21" s="225"/>
      <c r="KCC21" s="225"/>
      <c r="KCD21" s="225"/>
      <c r="KCE21" s="225"/>
      <c r="KCF21" s="225"/>
      <c r="KCG21" s="225"/>
      <c r="KCH21" s="225"/>
      <c r="KCI21" s="225"/>
      <c r="KCJ21" s="225"/>
      <c r="KCK21" s="225"/>
      <c r="KCL21" s="225"/>
      <c r="KCM21" s="225"/>
      <c r="KCN21" s="225"/>
      <c r="KCO21" s="225"/>
      <c r="KCP21" s="225"/>
      <c r="KCQ21" s="225"/>
      <c r="KCR21" s="225"/>
      <c r="KCS21" s="225"/>
      <c r="KCT21" s="225"/>
      <c r="KCU21" s="225"/>
      <c r="KCV21" s="225"/>
      <c r="KCW21" s="225"/>
      <c r="KCX21" s="225"/>
      <c r="KCY21" s="225"/>
      <c r="KCZ21" s="225"/>
      <c r="KDA21" s="225"/>
      <c r="KDB21" s="225"/>
      <c r="KDC21" s="225"/>
      <c r="KDD21" s="225"/>
      <c r="KDE21" s="225"/>
      <c r="KDF21" s="225"/>
      <c r="KDG21" s="225"/>
      <c r="KDH21" s="225"/>
      <c r="KDI21" s="225"/>
      <c r="KDJ21" s="225"/>
      <c r="KDK21" s="225"/>
      <c r="KDL21" s="225"/>
      <c r="KDM21" s="225"/>
      <c r="KDN21" s="225"/>
      <c r="KDO21" s="225"/>
      <c r="KDP21" s="225"/>
      <c r="KDQ21" s="225"/>
      <c r="KDR21" s="225"/>
      <c r="KDS21" s="225"/>
      <c r="KDT21" s="225"/>
      <c r="KDU21" s="225"/>
      <c r="KDV21" s="225"/>
      <c r="KDW21" s="225"/>
      <c r="KDX21" s="225"/>
      <c r="KDY21" s="225"/>
      <c r="KDZ21" s="225"/>
      <c r="KEA21" s="225"/>
      <c r="KEB21" s="225"/>
      <c r="KEC21" s="225"/>
      <c r="KED21" s="225"/>
      <c r="KEE21" s="225"/>
      <c r="KEF21" s="225"/>
      <c r="KEG21" s="225"/>
      <c r="KEH21" s="225"/>
      <c r="KEI21" s="225"/>
      <c r="KEJ21" s="225"/>
      <c r="KEK21" s="225"/>
      <c r="KEL21" s="225"/>
      <c r="KEM21" s="225"/>
      <c r="KEN21" s="225"/>
      <c r="KEO21" s="225"/>
      <c r="KEP21" s="225"/>
      <c r="KEQ21" s="225"/>
      <c r="KER21" s="225"/>
      <c r="KES21" s="225"/>
      <c r="KET21" s="225"/>
      <c r="KEU21" s="225"/>
      <c r="KEV21" s="225"/>
      <c r="KEW21" s="225"/>
      <c r="KEX21" s="225"/>
      <c r="KEY21" s="225"/>
      <c r="KEZ21" s="225"/>
      <c r="KFA21" s="225"/>
      <c r="KFB21" s="225"/>
      <c r="KFC21" s="225"/>
      <c r="KFD21" s="225"/>
      <c r="KFE21" s="225"/>
      <c r="KFF21" s="225"/>
      <c r="KFG21" s="225"/>
      <c r="KFH21" s="225"/>
      <c r="KFI21" s="225"/>
      <c r="KFJ21" s="225"/>
      <c r="KFK21" s="225"/>
      <c r="KFL21" s="225"/>
      <c r="KFM21" s="225"/>
      <c r="KFN21" s="225"/>
      <c r="KFO21" s="225"/>
      <c r="KFP21" s="225"/>
      <c r="KFQ21" s="225"/>
      <c r="KFR21" s="225"/>
      <c r="KFS21" s="225"/>
      <c r="KFT21" s="225"/>
      <c r="KFU21" s="225"/>
      <c r="KFV21" s="225"/>
      <c r="KFW21" s="225"/>
      <c r="KFX21" s="225"/>
      <c r="KFY21" s="225"/>
      <c r="KFZ21" s="225"/>
      <c r="KGA21" s="225"/>
      <c r="KGB21" s="225"/>
      <c r="KGC21" s="225"/>
      <c r="KGD21" s="225"/>
      <c r="KGE21" s="225"/>
      <c r="KGF21" s="225"/>
      <c r="KGG21" s="225"/>
      <c r="KGH21" s="225"/>
      <c r="KGI21" s="225"/>
      <c r="KGJ21" s="225"/>
      <c r="KGK21" s="225"/>
      <c r="KGL21" s="225"/>
      <c r="KGM21" s="225"/>
      <c r="KGN21" s="225"/>
      <c r="KGO21" s="225"/>
      <c r="KGP21" s="225"/>
      <c r="KGQ21" s="225"/>
      <c r="KGR21" s="225"/>
      <c r="KGS21" s="225"/>
      <c r="KGT21" s="225"/>
      <c r="KGU21" s="225"/>
      <c r="KGV21" s="225"/>
      <c r="KGW21" s="225"/>
      <c r="KGX21" s="225"/>
      <c r="KGY21" s="225"/>
      <c r="KGZ21" s="225"/>
      <c r="KHA21" s="225"/>
      <c r="KHB21" s="225"/>
      <c r="KHC21" s="225"/>
      <c r="KHD21" s="225"/>
      <c r="KHE21" s="225"/>
      <c r="KHF21" s="225"/>
      <c r="KHG21" s="225"/>
      <c r="KHH21" s="225"/>
      <c r="KHI21" s="225"/>
      <c r="KHJ21" s="225"/>
      <c r="KHK21" s="225"/>
      <c r="KHL21" s="225"/>
      <c r="KHM21" s="225"/>
      <c r="KHN21" s="225"/>
      <c r="KHO21" s="225"/>
      <c r="KHP21" s="225"/>
      <c r="KHQ21" s="225"/>
      <c r="KHR21" s="225"/>
      <c r="KHS21" s="225"/>
      <c r="KHT21" s="225"/>
      <c r="KHU21" s="225"/>
      <c r="KHV21" s="225"/>
      <c r="KHW21" s="225"/>
      <c r="KHX21" s="225"/>
      <c r="KHY21" s="225"/>
      <c r="KHZ21" s="225"/>
      <c r="KIA21" s="225"/>
      <c r="KIB21" s="225"/>
      <c r="KIC21" s="225"/>
      <c r="KID21" s="225"/>
      <c r="KIE21" s="225"/>
      <c r="KIF21" s="225"/>
      <c r="KIG21" s="225"/>
      <c r="KIH21" s="225"/>
      <c r="KII21" s="225"/>
      <c r="KIJ21" s="225"/>
      <c r="KIK21" s="225"/>
      <c r="KIL21" s="225"/>
      <c r="KIM21" s="225"/>
      <c r="KIN21" s="225"/>
      <c r="KIO21" s="225"/>
      <c r="KIP21" s="225"/>
      <c r="KIQ21" s="225"/>
      <c r="KIR21" s="225"/>
      <c r="KIS21" s="225"/>
      <c r="KIT21" s="225"/>
      <c r="KIU21" s="225"/>
      <c r="KIV21" s="225"/>
      <c r="KIW21" s="225"/>
      <c r="KIX21" s="225"/>
      <c r="KIY21" s="225"/>
      <c r="KIZ21" s="225"/>
      <c r="KJA21" s="225"/>
      <c r="KJB21" s="225"/>
      <c r="KJC21" s="225"/>
      <c r="KJD21" s="225"/>
      <c r="KJE21" s="225"/>
      <c r="KJF21" s="225"/>
      <c r="KJG21" s="225"/>
      <c r="KJH21" s="225"/>
      <c r="KJI21" s="225"/>
      <c r="KJJ21" s="225"/>
      <c r="KJK21" s="225"/>
      <c r="KJL21" s="225"/>
      <c r="KJM21" s="225"/>
      <c r="KJN21" s="225"/>
      <c r="KJO21" s="225"/>
      <c r="KJP21" s="225"/>
      <c r="KJQ21" s="225"/>
      <c r="KJR21" s="225"/>
      <c r="KJS21" s="225"/>
      <c r="KJT21" s="225"/>
      <c r="KJU21" s="225"/>
      <c r="KJV21" s="225"/>
      <c r="KJW21" s="225"/>
      <c r="KJX21" s="225"/>
      <c r="KJY21" s="225"/>
      <c r="KJZ21" s="225"/>
      <c r="KKA21" s="225"/>
      <c r="KKB21" s="225"/>
      <c r="KKC21" s="225"/>
      <c r="KKD21" s="225"/>
      <c r="KKE21" s="225"/>
      <c r="KKF21" s="225"/>
      <c r="KKG21" s="225"/>
      <c r="KKH21" s="225"/>
      <c r="KKI21" s="225"/>
      <c r="KKJ21" s="225"/>
      <c r="KKK21" s="225"/>
      <c r="KKL21" s="225"/>
      <c r="KKM21" s="225"/>
      <c r="KKN21" s="225"/>
      <c r="KKO21" s="225"/>
      <c r="KKP21" s="225"/>
      <c r="KKQ21" s="225"/>
      <c r="KKR21" s="225"/>
      <c r="KKS21" s="225"/>
      <c r="KKT21" s="225"/>
      <c r="KKU21" s="225"/>
      <c r="KKV21" s="225"/>
      <c r="KKW21" s="225"/>
      <c r="KKX21" s="225"/>
      <c r="KKY21" s="225"/>
      <c r="KKZ21" s="225"/>
      <c r="KLA21" s="225"/>
      <c r="KLB21" s="225"/>
      <c r="KLC21" s="225"/>
      <c r="KLD21" s="225"/>
      <c r="KLE21" s="225"/>
      <c r="KLF21" s="225"/>
      <c r="KLG21" s="225"/>
      <c r="KLH21" s="225"/>
      <c r="KLI21" s="225"/>
      <c r="KLJ21" s="225"/>
      <c r="KLK21" s="225"/>
      <c r="KLL21" s="225"/>
      <c r="KLM21" s="225"/>
      <c r="KLN21" s="225"/>
      <c r="KLO21" s="225"/>
      <c r="KLP21" s="225"/>
      <c r="KLQ21" s="225"/>
      <c r="KLR21" s="225"/>
      <c r="KLS21" s="225"/>
      <c r="KLT21" s="225"/>
      <c r="KLU21" s="225"/>
      <c r="KLV21" s="225"/>
      <c r="KLW21" s="225"/>
      <c r="KLX21" s="225"/>
      <c r="KLY21" s="225"/>
      <c r="KLZ21" s="225"/>
      <c r="KMA21" s="225"/>
      <c r="KMB21" s="225"/>
      <c r="KMC21" s="225"/>
      <c r="KMD21" s="225"/>
      <c r="KME21" s="225"/>
      <c r="KMF21" s="225"/>
      <c r="KMG21" s="225"/>
      <c r="KMH21" s="225"/>
      <c r="KMI21" s="225"/>
      <c r="KMJ21" s="225"/>
      <c r="KMK21" s="225"/>
      <c r="KML21" s="225"/>
      <c r="KMM21" s="225"/>
      <c r="KMN21" s="225"/>
      <c r="KMO21" s="225"/>
      <c r="KMP21" s="225"/>
      <c r="KMQ21" s="225"/>
      <c r="KMR21" s="225"/>
      <c r="KMS21" s="225"/>
      <c r="KMT21" s="225"/>
      <c r="KMU21" s="225"/>
      <c r="KMV21" s="225"/>
      <c r="KMW21" s="225"/>
      <c r="KMX21" s="225"/>
      <c r="KMY21" s="225"/>
      <c r="KMZ21" s="225"/>
      <c r="KNA21" s="225"/>
      <c r="KNB21" s="225"/>
      <c r="KNC21" s="225"/>
      <c r="KND21" s="225"/>
      <c r="KNE21" s="225"/>
      <c r="KNF21" s="225"/>
      <c r="KNG21" s="225"/>
      <c r="KNH21" s="225"/>
      <c r="KNI21" s="225"/>
      <c r="KNJ21" s="225"/>
      <c r="KNK21" s="225"/>
      <c r="KNL21" s="225"/>
      <c r="KNM21" s="225"/>
      <c r="KNN21" s="225"/>
      <c r="KNO21" s="225"/>
      <c r="KNP21" s="225"/>
      <c r="KNQ21" s="225"/>
      <c r="KNR21" s="225"/>
      <c r="KNS21" s="225"/>
      <c r="KNT21" s="225"/>
      <c r="KNU21" s="225"/>
      <c r="KNV21" s="225"/>
      <c r="KNW21" s="225"/>
      <c r="KNX21" s="225"/>
      <c r="KNY21" s="225"/>
      <c r="KNZ21" s="225"/>
      <c r="KOA21" s="225"/>
      <c r="KOB21" s="225"/>
      <c r="KOC21" s="225"/>
      <c r="KOD21" s="225"/>
      <c r="KOE21" s="225"/>
      <c r="KOF21" s="225"/>
      <c r="KOG21" s="225"/>
      <c r="KOH21" s="225"/>
      <c r="KOI21" s="225"/>
      <c r="KOJ21" s="225"/>
      <c r="KOK21" s="225"/>
      <c r="KOL21" s="225"/>
      <c r="KOM21" s="225"/>
      <c r="KON21" s="225"/>
      <c r="KOO21" s="225"/>
      <c r="KOP21" s="225"/>
      <c r="KOQ21" s="225"/>
      <c r="KOR21" s="225"/>
      <c r="KOS21" s="225"/>
      <c r="KOT21" s="225"/>
      <c r="KOU21" s="225"/>
      <c r="KOV21" s="225"/>
      <c r="KOW21" s="225"/>
      <c r="KOX21" s="225"/>
      <c r="KOY21" s="225"/>
      <c r="KOZ21" s="225"/>
      <c r="KPA21" s="225"/>
      <c r="KPB21" s="225"/>
      <c r="KPC21" s="225"/>
      <c r="KPD21" s="225"/>
      <c r="KPE21" s="225"/>
      <c r="KPF21" s="225"/>
      <c r="KPG21" s="225"/>
      <c r="KPH21" s="225"/>
      <c r="KPI21" s="225"/>
      <c r="KPJ21" s="225"/>
      <c r="KPK21" s="225"/>
      <c r="KPL21" s="225"/>
      <c r="KPM21" s="225"/>
      <c r="KPN21" s="225"/>
      <c r="KPO21" s="225"/>
      <c r="KPP21" s="225"/>
      <c r="KPQ21" s="225"/>
      <c r="KPR21" s="225"/>
      <c r="KPS21" s="225"/>
      <c r="KPT21" s="225"/>
      <c r="KPU21" s="225"/>
      <c r="KPV21" s="225"/>
      <c r="KPW21" s="225"/>
      <c r="KPX21" s="225"/>
      <c r="KPY21" s="225"/>
      <c r="KPZ21" s="225"/>
      <c r="KQA21" s="225"/>
      <c r="KQB21" s="225"/>
      <c r="KQC21" s="225"/>
      <c r="KQD21" s="225"/>
      <c r="KQE21" s="225"/>
      <c r="KQF21" s="225"/>
      <c r="KQG21" s="225"/>
      <c r="KQH21" s="225"/>
      <c r="KQI21" s="225"/>
      <c r="KQJ21" s="225"/>
      <c r="KQK21" s="225"/>
      <c r="KQL21" s="225"/>
      <c r="KQM21" s="225"/>
      <c r="KQN21" s="225"/>
      <c r="KQO21" s="225"/>
      <c r="KQP21" s="225"/>
      <c r="KQQ21" s="225"/>
      <c r="KQR21" s="225"/>
      <c r="KQS21" s="225"/>
      <c r="KQT21" s="225"/>
      <c r="KQU21" s="225"/>
      <c r="KQV21" s="225"/>
      <c r="KQW21" s="225"/>
      <c r="KQX21" s="225"/>
      <c r="KQY21" s="225"/>
      <c r="KQZ21" s="225"/>
      <c r="KRA21" s="225"/>
      <c r="KRB21" s="225"/>
      <c r="KRC21" s="225"/>
      <c r="KRD21" s="225"/>
      <c r="KRE21" s="225"/>
      <c r="KRF21" s="225"/>
      <c r="KRG21" s="225"/>
      <c r="KRH21" s="225"/>
      <c r="KRI21" s="225"/>
      <c r="KRJ21" s="225"/>
      <c r="KRK21" s="225"/>
      <c r="KRL21" s="225"/>
      <c r="KRM21" s="225"/>
      <c r="KRN21" s="225"/>
      <c r="KRO21" s="225"/>
      <c r="KRP21" s="225"/>
      <c r="KRQ21" s="225"/>
      <c r="KRR21" s="225"/>
      <c r="KRS21" s="225"/>
      <c r="KRT21" s="225"/>
      <c r="KRU21" s="225"/>
      <c r="KRV21" s="225"/>
      <c r="KRW21" s="225"/>
      <c r="KRX21" s="225"/>
      <c r="KRY21" s="225"/>
      <c r="KRZ21" s="225"/>
      <c r="KSA21" s="225"/>
      <c r="KSB21" s="225"/>
      <c r="KSC21" s="225"/>
      <c r="KSD21" s="225"/>
      <c r="KSE21" s="225"/>
      <c r="KSF21" s="225"/>
      <c r="KSG21" s="225"/>
      <c r="KSH21" s="225"/>
      <c r="KSI21" s="225"/>
      <c r="KSJ21" s="225"/>
      <c r="KSK21" s="225"/>
      <c r="KSL21" s="225"/>
      <c r="KSM21" s="225"/>
      <c r="KSN21" s="225"/>
      <c r="KSO21" s="225"/>
      <c r="KSP21" s="225"/>
      <c r="KSQ21" s="225"/>
      <c r="KSR21" s="225"/>
      <c r="KSS21" s="225"/>
      <c r="KST21" s="225"/>
      <c r="KSU21" s="225"/>
      <c r="KSV21" s="225"/>
      <c r="KSW21" s="225"/>
      <c r="KSX21" s="225"/>
      <c r="KSY21" s="225"/>
      <c r="KSZ21" s="225"/>
      <c r="KTA21" s="225"/>
      <c r="KTB21" s="225"/>
      <c r="KTC21" s="225"/>
      <c r="KTD21" s="225"/>
      <c r="KTE21" s="225"/>
      <c r="KTF21" s="225"/>
      <c r="KTG21" s="225"/>
      <c r="KTH21" s="225"/>
      <c r="KTI21" s="225"/>
      <c r="KTJ21" s="225"/>
      <c r="KTK21" s="225"/>
      <c r="KTL21" s="225"/>
      <c r="KTM21" s="225"/>
      <c r="KTN21" s="225"/>
      <c r="KTO21" s="225"/>
      <c r="KTP21" s="225"/>
      <c r="KTQ21" s="225"/>
      <c r="KTR21" s="225"/>
      <c r="KTS21" s="225"/>
      <c r="KTT21" s="225"/>
      <c r="KTU21" s="225"/>
      <c r="KTV21" s="225"/>
      <c r="KTW21" s="225"/>
      <c r="KTX21" s="225"/>
      <c r="KTY21" s="225"/>
      <c r="KTZ21" s="225"/>
      <c r="KUA21" s="225"/>
      <c r="KUB21" s="225"/>
      <c r="KUC21" s="225"/>
      <c r="KUD21" s="225"/>
      <c r="KUE21" s="225"/>
      <c r="KUF21" s="225"/>
      <c r="KUG21" s="225"/>
      <c r="KUH21" s="225"/>
      <c r="KUI21" s="225"/>
      <c r="KUJ21" s="225"/>
      <c r="KUK21" s="225"/>
      <c r="KUL21" s="225"/>
      <c r="KUM21" s="225"/>
      <c r="KUN21" s="225"/>
      <c r="KUO21" s="225"/>
      <c r="KUP21" s="225"/>
      <c r="KUQ21" s="225"/>
      <c r="KUR21" s="225"/>
      <c r="KUS21" s="225"/>
      <c r="KUT21" s="225"/>
      <c r="KUU21" s="225"/>
      <c r="KUV21" s="225"/>
      <c r="KUW21" s="225"/>
      <c r="KUX21" s="225"/>
      <c r="KUY21" s="225"/>
      <c r="KUZ21" s="225"/>
      <c r="KVA21" s="225"/>
      <c r="KVB21" s="225"/>
      <c r="KVC21" s="225"/>
      <c r="KVD21" s="225"/>
      <c r="KVE21" s="225"/>
      <c r="KVF21" s="225"/>
      <c r="KVG21" s="225"/>
      <c r="KVH21" s="225"/>
      <c r="KVI21" s="225"/>
      <c r="KVJ21" s="225"/>
      <c r="KVK21" s="225"/>
      <c r="KVL21" s="225"/>
      <c r="KVM21" s="225"/>
      <c r="KVN21" s="225"/>
      <c r="KVO21" s="225"/>
      <c r="KVP21" s="225"/>
      <c r="KVQ21" s="225"/>
      <c r="KVR21" s="225"/>
      <c r="KVS21" s="225"/>
      <c r="KVT21" s="225"/>
      <c r="KVU21" s="225"/>
      <c r="KVV21" s="225"/>
      <c r="KVW21" s="225"/>
      <c r="KVX21" s="225"/>
      <c r="KVY21" s="225"/>
      <c r="KVZ21" s="225"/>
      <c r="KWA21" s="225"/>
      <c r="KWB21" s="225"/>
      <c r="KWC21" s="225"/>
      <c r="KWD21" s="225"/>
      <c r="KWE21" s="225"/>
      <c r="KWF21" s="225"/>
      <c r="KWG21" s="225"/>
      <c r="KWH21" s="225"/>
      <c r="KWI21" s="225"/>
      <c r="KWJ21" s="225"/>
      <c r="KWK21" s="225"/>
      <c r="KWL21" s="225"/>
      <c r="KWM21" s="225"/>
      <c r="KWN21" s="225"/>
      <c r="KWO21" s="225"/>
      <c r="KWP21" s="225"/>
      <c r="KWQ21" s="225"/>
      <c r="KWR21" s="225"/>
      <c r="KWS21" s="225"/>
      <c r="KWT21" s="225"/>
      <c r="KWU21" s="225"/>
      <c r="KWV21" s="225"/>
      <c r="KWW21" s="225"/>
      <c r="KWX21" s="225"/>
      <c r="KWY21" s="225"/>
      <c r="KWZ21" s="225"/>
      <c r="KXA21" s="225"/>
      <c r="KXB21" s="225"/>
      <c r="KXC21" s="225"/>
      <c r="KXD21" s="225"/>
      <c r="KXE21" s="225"/>
      <c r="KXF21" s="225"/>
      <c r="KXG21" s="225"/>
      <c r="KXH21" s="225"/>
      <c r="KXI21" s="225"/>
      <c r="KXJ21" s="225"/>
      <c r="KXK21" s="225"/>
      <c r="KXL21" s="225"/>
      <c r="KXM21" s="225"/>
      <c r="KXN21" s="225"/>
      <c r="KXO21" s="225"/>
      <c r="KXP21" s="225"/>
      <c r="KXQ21" s="225"/>
      <c r="KXR21" s="225"/>
      <c r="KXS21" s="225"/>
      <c r="KXT21" s="225"/>
      <c r="KXU21" s="225"/>
      <c r="KXV21" s="225"/>
      <c r="KXW21" s="225"/>
      <c r="KXX21" s="225"/>
      <c r="KXY21" s="225"/>
      <c r="KXZ21" s="225"/>
      <c r="KYA21" s="225"/>
      <c r="KYB21" s="225"/>
      <c r="KYC21" s="225"/>
      <c r="KYD21" s="225"/>
      <c r="KYE21" s="225"/>
      <c r="KYF21" s="225"/>
      <c r="KYG21" s="225"/>
      <c r="KYH21" s="225"/>
      <c r="KYI21" s="225"/>
      <c r="KYJ21" s="225"/>
      <c r="KYK21" s="225"/>
      <c r="KYL21" s="225"/>
      <c r="KYM21" s="225"/>
      <c r="KYN21" s="225"/>
      <c r="KYO21" s="225"/>
      <c r="KYP21" s="225"/>
      <c r="KYQ21" s="225"/>
      <c r="KYR21" s="225"/>
      <c r="KYS21" s="225"/>
      <c r="KYT21" s="225"/>
      <c r="KYU21" s="225"/>
      <c r="KYV21" s="225"/>
      <c r="KYW21" s="225"/>
      <c r="KYX21" s="225"/>
      <c r="KYY21" s="225"/>
      <c r="KYZ21" s="225"/>
      <c r="KZA21" s="225"/>
      <c r="KZB21" s="225"/>
      <c r="KZC21" s="225"/>
      <c r="KZD21" s="225"/>
      <c r="KZE21" s="225"/>
      <c r="KZF21" s="225"/>
      <c r="KZG21" s="225"/>
      <c r="KZH21" s="225"/>
      <c r="KZI21" s="225"/>
      <c r="KZJ21" s="225"/>
      <c r="KZK21" s="225"/>
      <c r="KZL21" s="225"/>
      <c r="KZM21" s="225"/>
      <c r="KZN21" s="225"/>
      <c r="KZO21" s="225"/>
      <c r="KZP21" s="225"/>
      <c r="KZQ21" s="225"/>
      <c r="KZR21" s="225"/>
      <c r="KZS21" s="225"/>
      <c r="KZT21" s="225"/>
      <c r="KZU21" s="225"/>
      <c r="KZV21" s="225"/>
      <c r="KZW21" s="225"/>
      <c r="KZX21" s="225"/>
      <c r="KZY21" s="225"/>
      <c r="KZZ21" s="225"/>
      <c r="LAA21" s="225"/>
      <c r="LAB21" s="225"/>
      <c r="LAC21" s="225"/>
      <c r="LAD21" s="225"/>
      <c r="LAE21" s="225"/>
      <c r="LAF21" s="225"/>
      <c r="LAG21" s="225"/>
      <c r="LAH21" s="225"/>
      <c r="LAI21" s="225"/>
      <c r="LAJ21" s="225"/>
      <c r="LAK21" s="225"/>
      <c r="LAL21" s="225"/>
      <c r="LAM21" s="225"/>
      <c r="LAN21" s="225"/>
      <c r="LAO21" s="225"/>
      <c r="LAP21" s="225"/>
      <c r="LAQ21" s="225"/>
      <c r="LAR21" s="225"/>
      <c r="LAS21" s="225"/>
      <c r="LAT21" s="225"/>
      <c r="LAU21" s="225"/>
      <c r="LAV21" s="225"/>
      <c r="LAW21" s="225"/>
      <c r="LAX21" s="225"/>
      <c r="LAY21" s="225"/>
      <c r="LAZ21" s="225"/>
      <c r="LBA21" s="225"/>
      <c r="LBB21" s="225"/>
      <c r="LBC21" s="225"/>
      <c r="LBD21" s="225"/>
      <c r="LBE21" s="225"/>
      <c r="LBF21" s="225"/>
      <c r="LBG21" s="225"/>
      <c r="LBH21" s="225"/>
      <c r="LBI21" s="225"/>
      <c r="LBJ21" s="225"/>
      <c r="LBK21" s="225"/>
      <c r="LBL21" s="225"/>
      <c r="LBM21" s="225"/>
      <c r="LBN21" s="225"/>
      <c r="LBO21" s="225"/>
      <c r="LBP21" s="225"/>
      <c r="LBQ21" s="225"/>
      <c r="LBR21" s="225"/>
      <c r="LBS21" s="225"/>
      <c r="LBT21" s="225"/>
      <c r="LBU21" s="225"/>
      <c r="LBV21" s="225"/>
      <c r="LBW21" s="225"/>
      <c r="LBX21" s="225"/>
      <c r="LBY21" s="225"/>
      <c r="LBZ21" s="225"/>
      <c r="LCA21" s="225"/>
      <c r="LCB21" s="225"/>
      <c r="LCC21" s="225"/>
      <c r="LCD21" s="225"/>
      <c r="LCE21" s="225"/>
      <c r="LCF21" s="225"/>
      <c r="LCG21" s="225"/>
      <c r="LCH21" s="225"/>
      <c r="LCI21" s="225"/>
      <c r="LCJ21" s="225"/>
      <c r="LCK21" s="225"/>
      <c r="LCL21" s="225"/>
      <c r="LCM21" s="225"/>
      <c r="LCN21" s="225"/>
      <c r="LCO21" s="225"/>
      <c r="LCP21" s="225"/>
      <c r="LCQ21" s="225"/>
      <c r="LCR21" s="225"/>
      <c r="LCS21" s="225"/>
      <c r="LCT21" s="225"/>
      <c r="LCU21" s="225"/>
      <c r="LCV21" s="225"/>
      <c r="LCW21" s="225"/>
      <c r="LCX21" s="225"/>
      <c r="LCY21" s="225"/>
      <c r="LCZ21" s="225"/>
      <c r="LDA21" s="225"/>
      <c r="LDB21" s="225"/>
      <c r="LDC21" s="225"/>
      <c r="LDD21" s="225"/>
      <c r="LDE21" s="225"/>
      <c r="LDF21" s="225"/>
      <c r="LDG21" s="225"/>
      <c r="LDH21" s="225"/>
      <c r="LDI21" s="225"/>
      <c r="LDJ21" s="225"/>
      <c r="LDK21" s="225"/>
      <c r="LDL21" s="225"/>
      <c r="LDM21" s="225"/>
      <c r="LDN21" s="225"/>
      <c r="LDO21" s="225"/>
      <c r="LDP21" s="225"/>
      <c r="LDQ21" s="225"/>
      <c r="LDR21" s="225"/>
      <c r="LDS21" s="225"/>
      <c r="LDT21" s="225"/>
      <c r="LDU21" s="225"/>
      <c r="LDV21" s="225"/>
      <c r="LDW21" s="225"/>
      <c r="LDX21" s="225"/>
      <c r="LDY21" s="225"/>
      <c r="LDZ21" s="225"/>
      <c r="LEA21" s="225"/>
      <c r="LEB21" s="225"/>
      <c r="LEC21" s="225"/>
      <c r="LED21" s="225"/>
      <c r="LEE21" s="225"/>
      <c r="LEF21" s="225"/>
      <c r="LEG21" s="225"/>
      <c r="LEH21" s="225"/>
      <c r="LEI21" s="225"/>
      <c r="LEJ21" s="225"/>
      <c r="LEK21" s="225"/>
      <c r="LEL21" s="225"/>
      <c r="LEM21" s="225"/>
      <c r="LEN21" s="225"/>
      <c r="LEO21" s="225"/>
      <c r="LEP21" s="225"/>
      <c r="LEQ21" s="225"/>
      <c r="LER21" s="225"/>
      <c r="LES21" s="225"/>
      <c r="LET21" s="225"/>
      <c r="LEU21" s="225"/>
      <c r="LEV21" s="225"/>
      <c r="LEW21" s="225"/>
      <c r="LEX21" s="225"/>
      <c r="LEY21" s="225"/>
      <c r="LEZ21" s="225"/>
      <c r="LFA21" s="225"/>
      <c r="LFB21" s="225"/>
      <c r="LFC21" s="225"/>
      <c r="LFD21" s="225"/>
      <c r="LFE21" s="225"/>
      <c r="LFF21" s="225"/>
      <c r="LFG21" s="225"/>
      <c r="LFH21" s="225"/>
      <c r="LFI21" s="225"/>
      <c r="LFJ21" s="225"/>
      <c r="LFK21" s="225"/>
      <c r="LFL21" s="225"/>
      <c r="LFM21" s="225"/>
      <c r="LFN21" s="225"/>
      <c r="LFO21" s="225"/>
      <c r="LFP21" s="225"/>
      <c r="LFQ21" s="225"/>
      <c r="LFR21" s="225"/>
      <c r="LFS21" s="225"/>
      <c r="LFT21" s="225"/>
      <c r="LFU21" s="225"/>
      <c r="LFV21" s="225"/>
      <c r="LFW21" s="225"/>
      <c r="LFX21" s="225"/>
      <c r="LFY21" s="225"/>
      <c r="LFZ21" s="225"/>
      <c r="LGA21" s="225"/>
      <c r="LGB21" s="225"/>
      <c r="LGC21" s="225"/>
      <c r="LGD21" s="225"/>
      <c r="LGE21" s="225"/>
      <c r="LGF21" s="225"/>
      <c r="LGG21" s="225"/>
      <c r="LGH21" s="225"/>
      <c r="LGI21" s="225"/>
      <c r="LGJ21" s="225"/>
      <c r="LGK21" s="225"/>
      <c r="LGL21" s="225"/>
      <c r="LGM21" s="225"/>
      <c r="LGN21" s="225"/>
      <c r="LGO21" s="225"/>
      <c r="LGP21" s="225"/>
      <c r="LGQ21" s="225"/>
      <c r="LGR21" s="225"/>
      <c r="LGS21" s="225"/>
      <c r="LGT21" s="225"/>
      <c r="LGU21" s="225"/>
      <c r="LGV21" s="225"/>
      <c r="LGW21" s="225"/>
      <c r="LGX21" s="225"/>
      <c r="LGY21" s="225"/>
      <c r="LGZ21" s="225"/>
      <c r="LHA21" s="225"/>
      <c r="LHB21" s="225"/>
      <c r="LHC21" s="225"/>
      <c r="LHD21" s="225"/>
      <c r="LHE21" s="225"/>
      <c r="LHF21" s="225"/>
      <c r="LHG21" s="225"/>
      <c r="LHH21" s="225"/>
      <c r="LHI21" s="225"/>
      <c r="LHJ21" s="225"/>
      <c r="LHK21" s="225"/>
      <c r="LHL21" s="225"/>
      <c r="LHM21" s="225"/>
      <c r="LHN21" s="225"/>
      <c r="LHO21" s="225"/>
      <c r="LHP21" s="225"/>
      <c r="LHQ21" s="225"/>
      <c r="LHR21" s="225"/>
      <c r="LHS21" s="225"/>
      <c r="LHT21" s="225"/>
      <c r="LHU21" s="225"/>
      <c r="LHV21" s="225"/>
      <c r="LHW21" s="225"/>
      <c r="LHX21" s="225"/>
      <c r="LHY21" s="225"/>
      <c r="LHZ21" s="225"/>
      <c r="LIA21" s="225"/>
      <c r="LIB21" s="225"/>
      <c r="LIC21" s="225"/>
      <c r="LID21" s="225"/>
      <c r="LIE21" s="225"/>
      <c r="LIF21" s="225"/>
      <c r="LIG21" s="225"/>
      <c r="LIH21" s="225"/>
      <c r="LII21" s="225"/>
      <c r="LIJ21" s="225"/>
      <c r="LIK21" s="225"/>
      <c r="LIL21" s="225"/>
      <c r="LIM21" s="225"/>
      <c r="LIN21" s="225"/>
      <c r="LIO21" s="225"/>
      <c r="LIP21" s="225"/>
      <c r="LIQ21" s="225"/>
      <c r="LIR21" s="225"/>
      <c r="LIS21" s="225"/>
      <c r="LIT21" s="225"/>
      <c r="LIU21" s="225"/>
      <c r="LIV21" s="225"/>
      <c r="LIW21" s="225"/>
      <c r="LIX21" s="225"/>
      <c r="LIY21" s="225"/>
      <c r="LIZ21" s="225"/>
      <c r="LJA21" s="225"/>
      <c r="LJB21" s="225"/>
      <c r="LJC21" s="225"/>
      <c r="LJD21" s="225"/>
      <c r="LJE21" s="225"/>
      <c r="LJF21" s="225"/>
      <c r="LJG21" s="225"/>
      <c r="LJH21" s="225"/>
      <c r="LJI21" s="225"/>
      <c r="LJJ21" s="225"/>
      <c r="LJK21" s="225"/>
      <c r="LJL21" s="225"/>
      <c r="LJM21" s="225"/>
      <c r="LJN21" s="225"/>
      <c r="LJO21" s="225"/>
      <c r="LJP21" s="225"/>
      <c r="LJQ21" s="225"/>
      <c r="LJR21" s="225"/>
      <c r="LJS21" s="225"/>
      <c r="LJT21" s="225"/>
      <c r="LJU21" s="225"/>
      <c r="LJV21" s="225"/>
      <c r="LJW21" s="225"/>
      <c r="LJX21" s="225"/>
      <c r="LJY21" s="225"/>
      <c r="LJZ21" s="225"/>
      <c r="LKA21" s="225"/>
      <c r="LKB21" s="225"/>
      <c r="LKC21" s="225"/>
      <c r="LKD21" s="225"/>
      <c r="LKE21" s="225"/>
      <c r="LKF21" s="225"/>
      <c r="LKG21" s="225"/>
      <c r="LKH21" s="225"/>
      <c r="LKI21" s="225"/>
      <c r="LKJ21" s="225"/>
      <c r="LKK21" s="225"/>
      <c r="LKL21" s="225"/>
      <c r="LKM21" s="225"/>
      <c r="LKN21" s="225"/>
      <c r="LKO21" s="225"/>
      <c r="LKP21" s="225"/>
      <c r="LKQ21" s="225"/>
      <c r="LKR21" s="225"/>
      <c r="LKS21" s="225"/>
      <c r="LKT21" s="225"/>
      <c r="LKU21" s="225"/>
      <c r="LKV21" s="225"/>
      <c r="LKW21" s="225"/>
      <c r="LKX21" s="225"/>
      <c r="LKY21" s="225"/>
      <c r="LKZ21" s="225"/>
      <c r="LLA21" s="225"/>
      <c r="LLB21" s="225"/>
      <c r="LLC21" s="225"/>
      <c r="LLD21" s="225"/>
      <c r="LLE21" s="225"/>
      <c r="LLF21" s="225"/>
      <c r="LLG21" s="225"/>
      <c r="LLH21" s="225"/>
      <c r="LLI21" s="225"/>
      <c r="LLJ21" s="225"/>
      <c r="LLK21" s="225"/>
      <c r="LLL21" s="225"/>
      <c r="LLM21" s="225"/>
      <c r="LLN21" s="225"/>
      <c r="LLO21" s="225"/>
      <c r="LLP21" s="225"/>
      <c r="LLQ21" s="225"/>
      <c r="LLR21" s="225"/>
      <c r="LLS21" s="225"/>
      <c r="LLT21" s="225"/>
      <c r="LLU21" s="225"/>
      <c r="LLV21" s="225"/>
      <c r="LLW21" s="225"/>
      <c r="LLX21" s="225"/>
      <c r="LLY21" s="225"/>
      <c r="LLZ21" s="225"/>
      <c r="LMA21" s="225"/>
      <c r="LMB21" s="225"/>
      <c r="LMC21" s="225"/>
      <c r="LMD21" s="225"/>
      <c r="LME21" s="225"/>
      <c r="LMF21" s="225"/>
      <c r="LMG21" s="225"/>
      <c r="LMH21" s="225"/>
      <c r="LMI21" s="225"/>
      <c r="LMJ21" s="225"/>
      <c r="LMK21" s="225"/>
      <c r="LML21" s="225"/>
      <c r="LMM21" s="225"/>
      <c r="LMN21" s="225"/>
      <c r="LMO21" s="225"/>
      <c r="LMP21" s="225"/>
      <c r="LMQ21" s="225"/>
      <c r="LMR21" s="225"/>
      <c r="LMS21" s="225"/>
      <c r="LMT21" s="225"/>
      <c r="LMU21" s="225"/>
      <c r="LMV21" s="225"/>
      <c r="LMW21" s="225"/>
      <c r="LMX21" s="225"/>
      <c r="LMY21" s="225"/>
      <c r="LMZ21" s="225"/>
      <c r="LNA21" s="225"/>
      <c r="LNB21" s="225"/>
      <c r="LNC21" s="225"/>
      <c r="LND21" s="225"/>
      <c r="LNE21" s="225"/>
      <c r="LNF21" s="225"/>
      <c r="LNG21" s="225"/>
      <c r="LNH21" s="225"/>
      <c r="LNI21" s="225"/>
      <c r="LNJ21" s="225"/>
      <c r="LNK21" s="225"/>
      <c r="LNL21" s="225"/>
      <c r="LNM21" s="225"/>
      <c r="LNN21" s="225"/>
      <c r="LNO21" s="225"/>
      <c r="LNP21" s="225"/>
      <c r="LNQ21" s="225"/>
      <c r="LNR21" s="225"/>
      <c r="LNS21" s="225"/>
      <c r="LNT21" s="225"/>
      <c r="LNU21" s="225"/>
      <c r="LNV21" s="225"/>
      <c r="LNW21" s="225"/>
      <c r="LNX21" s="225"/>
      <c r="LNY21" s="225"/>
      <c r="LNZ21" s="225"/>
      <c r="LOA21" s="225"/>
      <c r="LOB21" s="225"/>
      <c r="LOC21" s="225"/>
      <c r="LOD21" s="225"/>
      <c r="LOE21" s="225"/>
      <c r="LOF21" s="225"/>
      <c r="LOG21" s="225"/>
      <c r="LOH21" s="225"/>
      <c r="LOI21" s="225"/>
      <c r="LOJ21" s="225"/>
      <c r="LOK21" s="225"/>
      <c r="LOL21" s="225"/>
      <c r="LOM21" s="225"/>
      <c r="LON21" s="225"/>
      <c r="LOO21" s="225"/>
      <c r="LOP21" s="225"/>
      <c r="LOQ21" s="225"/>
      <c r="LOR21" s="225"/>
      <c r="LOS21" s="225"/>
      <c r="LOT21" s="225"/>
      <c r="LOU21" s="225"/>
      <c r="LOV21" s="225"/>
      <c r="LOW21" s="225"/>
      <c r="LOX21" s="225"/>
      <c r="LOY21" s="225"/>
      <c r="LOZ21" s="225"/>
      <c r="LPA21" s="225"/>
      <c r="LPB21" s="225"/>
      <c r="LPC21" s="225"/>
      <c r="LPD21" s="225"/>
      <c r="LPE21" s="225"/>
      <c r="LPF21" s="225"/>
      <c r="LPG21" s="225"/>
      <c r="LPH21" s="225"/>
      <c r="LPI21" s="225"/>
      <c r="LPJ21" s="225"/>
      <c r="LPK21" s="225"/>
      <c r="LPL21" s="225"/>
      <c r="LPM21" s="225"/>
      <c r="LPN21" s="225"/>
      <c r="LPO21" s="225"/>
      <c r="LPP21" s="225"/>
      <c r="LPQ21" s="225"/>
      <c r="LPR21" s="225"/>
      <c r="LPS21" s="225"/>
      <c r="LPT21" s="225"/>
      <c r="LPU21" s="225"/>
      <c r="LPV21" s="225"/>
      <c r="LPW21" s="225"/>
      <c r="LPX21" s="225"/>
      <c r="LPY21" s="225"/>
      <c r="LPZ21" s="225"/>
      <c r="LQA21" s="225"/>
      <c r="LQB21" s="225"/>
      <c r="LQC21" s="225"/>
      <c r="LQD21" s="225"/>
      <c r="LQE21" s="225"/>
      <c r="LQF21" s="225"/>
      <c r="LQG21" s="225"/>
      <c r="LQH21" s="225"/>
      <c r="LQI21" s="225"/>
      <c r="LQJ21" s="225"/>
      <c r="LQK21" s="225"/>
      <c r="LQL21" s="225"/>
      <c r="LQM21" s="225"/>
      <c r="LQN21" s="225"/>
      <c r="LQO21" s="225"/>
      <c r="LQP21" s="225"/>
      <c r="LQQ21" s="225"/>
      <c r="LQR21" s="225"/>
      <c r="LQS21" s="225"/>
      <c r="LQT21" s="225"/>
      <c r="LQU21" s="225"/>
      <c r="LQV21" s="225"/>
      <c r="LQW21" s="225"/>
      <c r="LQX21" s="225"/>
      <c r="LQY21" s="225"/>
      <c r="LQZ21" s="225"/>
      <c r="LRA21" s="225"/>
      <c r="LRB21" s="225"/>
      <c r="LRC21" s="225"/>
      <c r="LRD21" s="225"/>
      <c r="LRE21" s="225"/>
      <c r="LRF21" s="225"/>
      <c r="LRG21" s="225"/>
      <c r="LRH21" s="225"/>
      <c r="LRI21" s="225"/>
      <c r="LRJ21" s="225"/>
      <c r="LRK21" s="225"/>
      <c r="LRL21" s="225"/>
      <c r="LRM21" s="225"/>
      <c r="LRN21" s="225"/>
      <c r="LRO21" s="225"/>
      <c r="LRP21" s="225"/>
      <c r="LRQ21" s="225"/>
      <c r="LRR21" s="225"/>
      <c r="LRS21" s="225"/>
      <c r="LRT21" s="225"/>
      <c r="LRU21" s="225"/>
      <c r="LRV21" s="225"/>
      <c r="LRW21" s="225"/>
      <c r="LRX21" s="225"/>
      <c r="LRY21" s="225"/>
      <c r="LRZ21" s="225"/>
      <c r="LSA21" s="225"/>
      <c r="LSB21" s="225"/>
      <c r="LSC21" s="225"/>
      <c r="LSD21" s="225"/>
      <c r="LSE21" s="225"/>
      <c r="LSF21" s="225"/>
      <c r="LSG21" s="225"/>
      <c r="LSH21" s="225"/>
      <c r="LSI21" s="225"/>
      <c r="LSJ21" s="225"/>
      <c r="LSK21" s="225"/>
      <c r="LSL21" s="225"/>
      <c r="LSM21" s="225"/>
      <c r="LSN21" s="225"/>
      <c r="LSO21" s="225"/>
      <c r="LSP21" s="225"/>
      <c r="LSQ21" s="225"/>
      <c r="LSR21" s="225"/>
      <c r="LSS21" s="225"/>
      <c r="LST21" s="225"/>
      <c r="LSU21" s="225"/>
      <c r="LSV21" s="225"/>
      <c r="LSW21" s="225"/>
      <c r="LSX21" s="225"/>
      <c r="LSY21" s="225"/>
      <c r="LSZ21" s="225"/>
      <c r="LTA21" s="225"/>
      <c r="LTB21" s="225"/>
      <c r="LTC21" s="225"/>
      <c r="LTD21" s="225"/>
      <c r="LTE21" s="225"/>
      <c r="LTF21" s="225"/>
      <c r="LTG21" s="225"/>
      <c r="LTH21" s="225"/>
      <c r="LTI21" s="225"/>
      <c r="LTJ21" s="225"/>
      <c r="LTK21" s="225"/>
      <c r="LTL21" s="225"/>
      <c r="LTM21" s="225"/>
      <c r="LTN21" s="225"/>
      <c r="LTO21" s="225"/>
      <c r="LTP21" s="225"/>
      <c r="LTQ21" s="225"/>
      <c r="LTR21" s="225"/>
      <c r="LTS21" s="225"/>
      <c r="LTT21" s="225"/>
      <c r="LTU21" s="225"/>
      <c r="LTV21" s="225"/>
      <c r="LTW21" s="225"/>
      <c r="LTX21" s="225"/>
      <c r="LTY21" s="225"/>
      <c r="LTZ21" s="225"/>
      <c r="LUA21" s="225"/>
      <c r="LUB21" s="225"/>
      <c r="LUC21" s="225"/>
      <c r="LUD21" s="225"/>
      <c r="LUE21" s="225"/>
      <c r="LUF21" s="225"/>
      <c r="LUG21" s="225"/>
      <c r="LUH21" s="225"/>
      <c r="LUI21" s="225"/>
      <c r="LUJ21" s="225"/>
      <c r="LUK21" s="225"/>
      <c r="LUL21" s="225"/>
      <c r="LUM21" s="225"/>
      <c r="LUN21" s="225"/>
      <c r="LUO21" s="225"/>
      <c r="LUP21" s="225"/>
      <c r="LUQ21" s="225"/>
      <c r="LUR21" s="225"/>
      <c r="LUS21" s="225"/>
      <c r="LUT21" s="225"/>
      <c r="LUU21" s="225"/>
      <c r="LUV21" s="225"/>
      <c r="LUW21" s="225"/>
      <c r="LUX21" s="225"/>
      <c r="LUY21" s="225"/>
      <c r="LUZ21" s="225"/>
      <c r="LVA21" s="225"/>
      <c r="LVB21" s="225"/>
      <c r="LVC21" s="225"/>
      <c r="LVD21" s="225"/>
      <c r="LVE21" s="225"/>
      <c r="LVF21" s="225"/>
      <c r="LVG21" s="225"/>
      <c r="LVH21" s="225"/>
      <c r="LVI21" s="225"/>
      <c r="LVJ21" s="225"/>
      <c r="LVK21" s="225"/>
      <c r="LVL21" s="225"/>
      <c r="LVM21" s="225"/>
      <c r="LVN21" s="225"/>
      <c r="LVO21" s="225"/>
      <c r="LVP21" s="225"/>
      <c r="LVQ21" s="225"/>
      <c r="LVR21" s="225"/>
      <c r="LVS21" s="225"/>
      <c r="LVT21" s="225"/>
      <c r="LVU21" s="225"/>
      <c r="LVV21" s="225"/>
      <c r="LVW21" s="225"/>
      <c r="LVX21" s="225"/>
      <c r="LVY21" s="225"/>
      <c r="LVZ21" s="225"/>
      <c r="LWA21" s="225"/>
      <c r="LWB21" s="225"/>
      <c r="LWC21" s="225"/>
      <c r="LWD21" s="225"/>
      <c r="LWE21" s="225"/>
      <c r="LWF21" s="225"/>
      <c r="LWG21" s="225"/>
      <c r="LWH21" s="225"/>
      <c r="LWI21" s="225"/>
      <c r="LWJ21" s="225"/>
      <c r="LWK21" s="225"/>
      <c r="LWL21" s="225"/>
      <c r="LWM21" s="225"/>
      <c r="LWN21" s="225"/>
      <c r="LWO21" s="225"/>
      <c r="LWP21" s="225"/>
      <c r="LWQ21" s="225"/>
      <c r="LWR21" s="225"/>
      <c r="LWS21" s="225"/>
      <c r="LWT21" s="225"/>
      <c r="LWU21" s="225"/>
      <c r="LWV21" s="225"/>
      <c r="LWW21" s="225"/>
      <c r="LWX21" s="225"/>
      <c r="LWY21" s="225"/>
      <c r="LWZ21" s="225"/>
      <c r="LXA21" s="225"/>
      <c r="LXB21" s="225"/>
      <c r="LXC21" s="225"/>
      <c r="LXD21" s="225"/>
      <c r="LXE21" s="225"/>
      <c r="LXF21" s="225"/>
      <c r="LXG21" s="225"/>
      <c r="LXH21" s="225"/>
      <c r="LXI21" s="225"/>
      <c r="LXJ21" s="225"/>
      <c r="LXK21" s="225"/>
      <c r="LXL21" s="225"/>
      <c r="LXM21" s="225"/>
      <c r="LXN21" s="225"/>
      <c r="LXO21" s="225"/>
      <c r="LXP21" s="225"/>
      <c r="LXQ21" s="225"/>
      <c r="LXR21" s="225"/>
      <c r="LXS21" s="225"/>
      <c r="LXT21" s="225"/>
      <c r="LXU21" s="225"/>
      <c r="LXV21" s="225"/>
      <c r="LXW21" s="225"/>
      <c r="LXX21" s="225"/>
      <c r="LXY21" s="225"/>
      <c r="LXZ21" s="225"/>
      <c r="LYA21" s="225"/>
      <c r="LYB21" s="225"/>
      <c r="LYC21" s="225"/>
      <c r="LYD21" s="225"/>
      <c r="LYE21" s="225"/>
      <c r="LYF21" s="225"/>
      <c r="LYG21" s="225"/>
      <c r="LYH21" s="225"/>
      <c r="LYI21" s="225"/>
      <c r="LYJ21" s="225"/>
      <c r="LYK21" s="225"/>
      <c r="LYL21" s="225"/>
      <c r="LYM21" s="225"/>
      <c r="LYN21" s="225"/>
      <c r="LYO21" s="225"/>
      <c r="LYP21" s="225"/>
      <c r="LYQ21" s="225"/>
      <c r="LYR21" s="225"/>
      <c r="LYS21" s="225"/>
      <c r="LYT21" s="225"/>
      <c r="LYU21" s="225"/>
      <c r="LYV21" s="225"/>
      <c r="LYW21" s="225"/>
      <c r="LYX21" s="225"/>
      <c r="LYY21" s="225"/>
      <c r="LYZ21" s="225"/>
      <c r="LZA21" s="225"/>
      <c r="LZB21" s="225"/>
      <c r="LZC21" s="225"/>
      <c r="LZD21" s="225"/>
      <c r="LZE21" s="225"/>
      <c r="LZF21" s="225"/>
      <c r="LZG21" s="225"/>
      <c r="LZH21" s="225"/>
      <c r="LZI21" s="225"/>
      <c r="LZJ21" s="225"/>
      <c r="LZK21" s="225"/>
      <c r="LZL21" s="225"/>
      <c r="LZM21" s="225"/>
      <c r="LZN21" s="225"/>
      <c r="LZO21" s="225"/>
      <c r="LZP21" s="225"/>
      <c r="LZQ21" s="225"/>
      <c r="LZR21" s="225"/>
      <c r="LZS21" s="225"/>
      <c r="LZT21" s="225"/>
      <c r="LZU21" s="225"/>
      <c r="LZV21" s="225"/>
      <c r="LZW21" s="225"/>
      <c r="LZX21" s="225"/>
      <c r="LZY21" s="225"/>
      <c r="LZZ21" s="225"/>
      <c r="MAA21" s="225"/>
      <c r="MAB21" s="225"/>
      <c r="MAC21" s="225"/>
      <c r="MAD21" s="225"/>
      <c r="MAE21" s="225"/>
      <c r="MAF21" s="225"/>
      <c r="MAG21" s="225"/>
      <c r="MAH21" s="225"/>
      <c r="MAI21" s="225"/>
      <c r="MAJ21" s="225"/>
      <c r="MAK21" s="225"/>
      <c r="MAL21" s="225"/>
      <c r="MAM21" s="225"/>
      <c r="MAN21" s="225"/>
      <c r="MAO21" s="225"/>
      <c r="MAP21" s="225"/>
      <c r="MAQ21" s="225"/>
      <c r="MAR21" s="225"/>
      <c r="MAS21" s="225"/>
      <c r="MAT21" s="225"/>
      <c r="MAU21" s="225"/>
      <c r="MAV21" s="225"/>
      <c r="MAW21" s="225"/>
      <c r="MAX21" s="225"/>
      <c r="MAY21" s="225"/>
      <c r="MAZ21" s="225"/>
      <c r="MBA21" s="225"/>
      <c r="MBB21" s="225"/>
      <c r="MBC21" s="225"/>
      <c r="MBD21" s="225"/>
      <c r="MBE21" s="225"/>
      <c r="MBF21" s="225"/>
      <c r="MBG21" s="225"/>
      <c r="MBH21" s="225"/>
      <c r="MBI21" s="225"/>
      <c r="MBJ21" s="225"/>
      <c r="MBK21" s="225"/>
      <c r="MBL21" s="225"/>
      <c r="MBM21" s="225"/>
      <c r="MBN21" s="225"/>
      <c r="MBO21" s="225"/>
      <c r="MBP21" s="225"/>
      <c r="MBQ21" s="225"/>
      <c r="MBR21" s="225"/>
      <c r="MBS21" s="225"/>
      <c r="MBT21" s="225"/>
      <c r="MBU21" s="225"/>
      <c r="MBV21" s="225"/>
      <c r="MBW21" s="225"/>
      <c r="MBX21" s="225"/>
      <c r="MBY21" s="225"/>
      <c r="MBZ21" s="225"/>
      <c r="MCA21" s="225"/>
      <c r="MCB21" s="225"/>
      <c r="MCC21" s="225"/>
      <c r="MCD21" s="225"/>
      <c r="MCE21" s="225"/>
      <c r="MCF21" s="225"/>
      <c r="MCG21" s="225"/>
      <c r="MCH21" s="225"/>
      <c r="MCI21" s="225"/>
      <c r="MCJ21" s="225"/>
      <c r="MCK21" s="225"/>
      <c r="MCL21" s="225"/>
      <c r="MCM21" s="225"/>
      <c r="MCN21" s="225"/>
      <c r="MCO21" s="225"/>
      <c r="MCP21" s="225"/>
      <c r="MCQ21" s="225"/>
      <c r="MCR21" s="225"/>
      <c r="MCS21" s="225"/>
      <c r="MCT21" s="225"/>
      <c r="MCU21" s="225"/>
      <c r="MCV21" s="225"/>
      <c r="MCW21" s="225"/>
      <c r="MCX21" s="225"/>
      <c r="MCY21" s="225"/>
      <c r="MCZ21" s="225"/>
      <c r="MDA21" s="225"/>
      <c r="MDB21" s="225"/>
      <c r="MDC21" s="225"/>
      <c r="MDD21" s="225"/>
      <c r="MDE21" s="225"/>
      <c r="MDF21" s="225"/>
      <c r="MDG21" s="225"/>
      <c r="MDH21" s="225"/>
      <c r="MDI21" s="225"/>
      <c r="MDJ21" s="225"/>
      <c r="MDK21" s="225"/>
      <c r="MDL21" s="225"/>
      <c r="MDM21" s="225"/>
      <c r="MDN21" s="225"/>
      <c r="MDO21" s="225"/>
      <c r="MDP21" s="225"/>
      <c r="MDQ21" s="225"/>
      <c r="MDR21" s="225"/>
      <c r="MDS21" s="225"/>
      <c r="MDT21" s="225"/>
      <c r="MDU21" s="225"/>
      <c r="MDV21" s="225"/>
      <c r="MDW21" s="225"/>
      <c r="MDX21" s="225"/>
      <c r="MDY21" s="225"/>
      <c r="MDZ21" s="225"/>
      <c r="MEA21" s="225"/>
      <c r="MEB21" s="225"/>
      <c r="MEC21" s="225"/>
      <c r="MED21" s="225"/>
      <c r="MEE21" s="225"/>
      <c r="MEF21" s="225"/>
      <c r="MEG21" s="225"/>
      <c r="MEH21" s="225"/>
      <c r="MEI21" s="225"/>
      <c r="MEJ21" s="225"/>
      <c r="MEK21" s="225"/>
      <c r="MEL21" s="225"/>
      <c r="MEM21" s="225"/>
      <c r="MEN21" s="225"/>
      <c r="MEO21" s="225"/>
      <c r="MEP21" s="225"/>
      <c r="MEQ21" s="225"/>
      <c r="MER21" s="225"/>
      <c r="MES21" s="225"/>
      <c r="MET21" s="225"/>
      <c r="MEU21" s="225"/>
      <c r="MEV21" s="225"/>
      <c r="MEW21" s="225"/>
      <c r="MEX21" s="225"/>
      <c r="MEY21" s="225"/>
      <c r="MEZ21" s="225"/>
      <c r="MFA21" s="225"/>
      <c r="MFB21" s="225"/>
      <c r="MFC21" s="225"/>
      <c r="MFD21" s="225"/>
      <c r="MFE21" s="225"/>
      <c r="MFF21" s="225"/>
      <c r="MFG21" s="225"/>
      <c r="MFH21" s="225"/>
      <c r="MFI21" s="225"/>
      <c r="MFJ21" s="225"/>
      <c r="MFK21" s="225"/>
      <c r="MFL21" s="225"/>
      <c r="MFM21" s="225"/>
      <c r="MFN21" s="225"/>
      <c r="MFO21" s="225"/>
      <c r="MFP21" s="225"/>
      <c r="MFQ21" s="225"/>
      <c r="MFR21" s="225"/>
      <c r="MFS21" s="225"/>
      <c r="MFT21" s="225"/>
      <c r="MFU21" s="225"/>
      <c r="MFV21" s="225"/>
      <c r="MFW21" s="225"/>
      <c r="MFX21" s="225"/>
      <c r="MFY21" s="225"/>
      <c r="MFZ21" s="225"/>
      <c r="MGA21" s="225"/>
      <c r="MGB21" s="225"/>
      <c r="MGC21" s="225"/>
      <c r="MGD21" s="225"/>
      <c r="MGE21" s="225"/>
      <c r="MGF21" s="225"/>
      <c r="MGG21" s="225"/>
      <c r="MGH21" s="225"/>
      <c r="MGI21" s="225"/>
      <c r="MGJ21" s="225"/>
      <c r="MGK21" s="225"/>
      <c r="MGL21" s="225"/>
      <c r="MGM21" s="225"/>
      <c r="MGN21" s="225"/>
      <c r="MGO21" s="225"/>
      <c r="MGP21" s="225"/>
      <c r="MGQ21" s="225"/>
      <c r="MGR21" s="225"/>
      <c r="MGS21" s="225"/>
      <c r="MGT21" s="225"/>
      <c r="MGU21" s="225"/>
      <c r="MGV21" s="225"/>
      <c r="MGW21" s="225"/>
      <c r="MGX21" s="225"/>
      <c r="MGY21" s="225"/>
      <c r="MGZ21" s="225"/>
      <c r="MHA21" s="225"/>
      <c r="MHB21" s="225"/>
      <c r="MHC21" s="225"/>
      <c r="MHD21" s="225"/>
      <c r="MHE21" s="225"/>
      <c r="MHF21" s="225"/>
      <c r="MHG21" s="225"/>
      <c r="MHH21" s="225"/>
      <c r="MHI21" s="225"/>
      <c r="MHJ21" s="225"/>
      <c r="MHK21" s="225"/>
      <c r="MHL21" s="225"/>
      <c r="MHM21" s="225"/>
      <c r="MHN21" s="225"/>
      <c r="MHO21" s="225"/>
      <c r="MHP21" s="225"/>
      <c r="MHQ21" s="225"/>
      <c r="MHR21" s="225"/>
      <c r="MHS21" s="225"/>
      <c r="MHT21" s="225"/>
      <c r="MHU21" s="225"/>
      <c r="MHV21" s="225"/>
      <c r="MHW21" s="225"/>
      <c r="MHX21" s="225"/>
      <c r="MHY21" s="225"/>
      <c r="MHZ21" s="225"/>
      <c r="MIA21" s="225"/>
      <c r="MIB21" s="225"/>
      <c r="MIC21" s="225"/>
      <c r="MID21" s="225"/>
      <c r="MIE21" s="225"/>
      <c r="MIF21" s="225"/>
      <c r="MIG21" s="225"/>
      <c r="MIH21" s="225"/>
      <c r="MII21" s="225"/>
      <c r="MIJ21" s="225"/>
      <c r="MIK21" s="225"/>
      <c r="MIL21" s="225"/>
      <c r="MIM21" s="225"/>
      <c r="MIN21" s="225"/>
      <c r="MIO21" s="225"/>
      <c r="MIP21" s="225"/>
      <c r="MIQ21" s="225"/>
      <c r="MIR21" s="225"/>
      <c r="MIS21" s="225"/>
      <c r="MIT21" s="225"/>
      <c r="MIU21" s="225"/>
      <c r="MIV21" s="225"/>
      <c r="MIW21" s="225"/>
      <c r="MIX21" s="225"/>
      <c r="MIY21" s="225"/>
      <c r="MIZ21" s="225"/>
      <c r="MJA21" s="225"/>
      <c r="MJB21" s="225"/>
      <c r="MJC21" s="225"/>
      <c r="MJD21" s="225"/>
      <c r="MJE21" s="225"/>
      <c r="MJF21" s="225"/>
      <c r="MJG21" s="225"/>
      <c r="MJH21" s="225"/>
      <c r="MJI21" s="225"/>
      <c r="MJJ21" s="225"/>
      <c r="MJK21" s="225"/>
      <c r="MJL21" s="225"/>
      <c r="MJM21" s="225"/>
      <c r="MJN21" s="225"/>
      <c r="MJO21" s="225"/>
      <c r="MJP21" s="225"/>
      <c r="MJQ21" s="225"/>
      <c r="MJR21" s="225"/>
      <c r="MJS21" s="225"/>
      <c r="MJT21" s="225"/>
      <c r="MJU21" s="225"/>
      <c r="MJV21" s="225"/>
      <c r="MJW21" s="225"/>
      <c r="MJX21" s="225"/>
      <c r="MJY21" s="225"/>
      <c r="MJZ21" s="225"/>
      <c r="MKA21" s="225"/>
      <c r="MKB21" s="225"/>
      <c r="MKC21" s="225"/>
      <c r="MKD21" s="225"/>
      <c r="MKE21" s="225"/>
      <c r="MKF21" s="225"/>
      <c r="MKG21" s="225"/>
      <c r="MKH21" s="225"/>
      <c r="MKI21" s="225"/>
      <c r="MKJ21" s="225"/>
      <c r="MKK21" s="225"/>
      <c r="MKL21" s="225"/>
      <c r="MKM21" s="225"/>
      <c r="MKN21" s="225"/>
      <c r="MKO21" s="225"/>
      <c r="MKP21" s="225"/>
      <c r="MKQ21" s="225"/>
      <c r="MKR21" s="225"/>
      <c r="MKS21" s="225"/>
      <c r="MKT21" s="225"/>
      <c r="MKU21" s="225"/>
      <c r="MKV21" s="225"/>
      <c r="MKW21" s="225"/>
      <c r="MKX21" s="225"/>
      <c r="MKY21" s="225"/>
      <c r="MKZ21" s="225"/>
      <c r="MLA21" s="225"/>
      <c r="MLB21" s="225"/>
      <c r="MLC21" s="225"/>
      <c r="MLD21" s="225"/>
      <c r="MLE21" s="225"/>
      <c r="MLF21" s="225"/>
      <c r="MLG21" s="225"/>
      <c r="MLH21" s="225"/>
      <c r="MLI21" s="225"/>
      <c r="MLJ21" s="225"/>
      <c r="MLK21" s="225"/>
      <c r="MLL21" s="225"/>
      <c r="MLM21" s="225"/>
      <c r="MLN21" s="225"/>
      <c r="MLO21" s="225"/>
      <c r="MLP21" s="225"/>
      <c r="MLQ21" s="225"/>
      <c r="MLR21" s="225"/>
      <c r="MLS21" s="225"/>
      <c r="MLT21" s="225"/>
      <c r="MLU21" s="225"/>
      <c r="MLV21" s="225"/>
      <c r="MLW21" s="225"/>
      <c r="MLX21" s="225"/>
      <c r="MLY21" s="225"/>
      <c r="MLZ21" s="225"/>
      <c r="MMA21" s="225"/>
      <c r="MMB21" s="225"/>
      <c r="MMC21" s="225"/>
      <c r="MMD21" s="225"/>
      <c r="MME21" s="225"/>
      <c r="MMF21" s="225"/>
      <c r="MMG21" s="225"/>
      <c r="MMH21" s="225"/>
      <c r="MMI21" s="225"/>
      <c r="MMJ21" s="225"/>
      <c r="MMK21" s="225"/>
      <c r="MML21" s="225"/>
      <c r="MMM21" s="225"/>
      <c r="MMN21" s="225"/>
      <c r="MMO21" s="225"/>
      <c r="MMP21" s="225"/>
      <c r="MMQ21" s="225"/>
      <c r="MMR21" s="225"/>
      <c r="MMS21" s="225"/>
      <c r="MMT21" s="225"/>
      <c r="MMU21" s="225"/>
      <c r="MMV21" s="225"/>
      <c r="MMW21" s="225"/>
      <c r="MMX21" s="225"/>
      <c r="MMY21" s="225"/>
      <c r="MMZ21" s="225"/>
      <c r="MNA21" s="225"/>
      <c r="MNB21" s="225"/>
      <c r="MNC21" s="225"/>
      <c r="MND21" s="225"/>
      <c r="MNE21" s="225"/>
      <c r="MNF21" s="225"/>
      <c r="MNG21" s="225"/>
      <c r="MNH21" s="225"/>
      <c r="MNI21" s="225"/>
      <c r="MNJ21" s="225"/>
      <c r="MNK21" s="225"/>
      <c r="MNL21" s="225"/>
      <c r="MNM21" s="225"/>
      <c r="MNN21" s="225"/>
      <c r="MNO21" s="225"/>
      <c r="MNP21" s="225"/>
      <c r="MNQ21" s="225"/>
      <c r="MNR21" s="225"/>
      <c r="MNS21" s="225"/>
      <c r="MNT21" s="225"/>
      <c r="MNU21" s="225"/>
      <c r="MNV21" s="225"/>
      <c r="MNW21" s="225"/>
      <c r="MNX21" s="225"/>
      <c r="MNY21" s="225"/>
      <c r="MNZ21" s="225"/>
      <c r="MOA21" s="225"/>
      <c r="MOB21" s="225"/>
      <c r="MOC21" s="225"/>
      <c r="MOD21" s="225"/>
      <c r="MOE21" s="225"/>
      <c r="MOF21" s="225"/>
      <c r="MOG21" s="225"/>
      <c r="MOH21" s="225"/>
      <c r="MOI21" s="225"/>
      <c r="MOJ21" s="225"/>
      <c r="MOK21" s="225"/>
      <c r="MOL21" s="225"/>
      <c r="MOM21" s="225"/>
      <c r="MON21" s="225"/>
      <c r="MOO21" s="225"/>
      <c r="MOP21" s="225"/>
      <c r="MOQ21" s="225"/>
      <c r="MOR21" s="225"/>
      <c r="MOS21" s="225"/>
      <c r="MOT21" s="225"/>
      <c r="MOU21" s="225"/>
      <c r="MOV21" s="225"/>
      <c r="MOW21" s="225"/>
      <c r="MOX21" s="225"/>
      <c r="MOY21" s="225"/>
      <c r="MOZ21" s="225"/>
      <c r="MPA21" s="225"/>
      <c r="MPB21" s="225"/>
      <c r="MPC21" s="225"/>
      <c r="MPD21" s="225"/>
      <c r="MPE21" s="225"/>
      <c r="MPF21" s="225"/>
      <c r="MPG21" s="225"/>
      <c r="MPH21" s="225"/>
      <c r="MPI21" s="225"/>
      <c r="MPJ21" s="225"/>
      <c r="MPK21" s="225"/>
      <c r="MPL21" s="225"/>
      <c r="MPM21" s="225"/>
      <c r="MPN21" s="225"/>
      <c r="MPO21" s="225"/>
      <c r="MPP21" s="225"/>
      <c r="MPQ21" s="225"/>
      <c r="MPR21" s="225"/>
      <c r="MPS21" s="225"/>
      <c r="MPT21" s="225"/>
      <c r="MPU21" s="225"/>
      <c r="MPV21" s="225"/>
      <c r="MPW21" s="225"/>
      <c r="MPX21" s="225"/>
      <c r="MPY21" s="225"/>
      <c r="MPZ21" s="225"/>
      <c r="MQA21" s="225"/>
      <c r="MQB21" s="225"/>
      <c r="MQC21" s="225"/>
      <c r="MQD21" s="225"/>
      <c r="MQE21" s="225"/>
      <c r="MQF21" s="225"/>
      <c r="MQG21" s="225"/>
      <c r="MQH21" s="225"/>
      <c r="MQI21" s="225"/>
      <c r="MQJ21" s="225"/>
      <c r="MQK21" s="225"/>
      <c r="MQL21" s="225"/>
      <c r="MQM21" s="225"/>
      <c r="MQN21" s="225"/>
      <c r="MQO21" s="225"/>
      <c r="MQP21" s="225"/>
      <c r="MQQ21" s="225"/>
      <c r="MQR21" s="225"/>
      <c r="MQS21" s="225"/>
      <c r="MQT21" s="225"/>
      <c r="MQU21" s="225"/>
      <c r="MQV21" s="225"/>
      <c r="MQW21" s="225"/>
      <c r="MQX21" s="225"/>
      <c r="MQY21" s="225"/>
      <c r="MQZ21" s="225"/>
      <c r="MRA21" s="225"/>
      <c r="MRB21" s="225"/>
      <c r="MRC21" s="225"/>
      <c r="MRD21" s="225"/>
      <c r="MRE21" s="225"/>
      <c r="MRF21" s="225"/>
      <c r="MRG21" s="225"/>
      <c r="MRH21" s="225"/>
      <c r="MRI21" s="225"/>
      <c r="MRJ21" s="225"/>
      <c r="MRK21" s="225"/>
      <c r="MRL21" s="225"/>
      <c r="MRM21" s="225"/>
      <c r="MRN21" s="225"/>
      <c r="MRO21" s="225"/>
      <c r="MRP21" s="225"/>
      <c r="MRQ21" s="225"/>
      <c r="MRR21" s="225"/>
      <c r="MRS21" s="225"/>
      <c r="MRT21" s="225"/>
      <c r="MRU21" s="225"/>
      <c r="MRV21" s="225"/>
      <c r="MRW21" s="225"/>
      <c r="MRX21" s="225"/>
      <c r="MRY21" s="225"/>
      <c r="MRZ21" s="225"/>
      <c r="MSA21" s="225"/>
      <c r="MSB21" s="225"/>
      <c r="MSC21" s="225"/>
      <c r="MSD21" s="225"/>
      <c r="MSE21" s="225"/>
      <c r="MSF21" s="225"/>
      <c r="MSG21" s="225"/>
      <c r="MSH21" s="225"/>
      <c r="MSI21" s="225"/>
      <c r="MSJ21" s="225"/>
      <c r="MSK21" s="225"/>
      <c r="MSL21" s="225"/>
      <c r="MSM21" s="225"/>
      <c r="MSN21" s="225"/>
      <c r="MSO21" s="225"/>
      <c r="MSP21" s="225"/>
      <c r="MSQ21" s="225"/>
      <c r="MSR21" s="225"/>
      <c r="MSS21" s="225"/>
      <c r="MST21" s="225"/>
      <c r="MSU21" s="225"/>
      <c r="MSV21" s="225"/>
      <c r="MSW21" s="225"/>
      <c r="MSX21" s="225"/>
      <c r="MSY21" s="225"/>
      <c r="MSZ21" s="225"/>
      <c r="MTA21" s="225"/>
      <c r="MTB21" s="225"/>
      <c r="MTC21" s="225"/>
      <c r="MTD21" s="225"/>
      <c r="MTE21" s="225"/>
      <c r="MTF21" s="225"/>
      <c r="MTG21" s="225"/>
      <c r="MTH21" s="225"/>
      <c r="MTI21" s="225"/>
      <c r="MTJ21" s="225"/>
      <c r="MTK21" s="225"/>
      <c r="MTL21" s="225"/>
      <c r="MTM21" s="225"/>
      <c r="MTN21" s="225"/>
      <c r="MTO21" s="225"/>
      <c r="MTP21" s="225"/>
      <c r="MTQ21" s="225"/>
      <c r="MTR21" s="225"/>
      <c r="MTS21" s="225"/>
      <c r="MTT21" s="225"/>
      <c r="MTU21" s="225"/>
      <c r="MTV21" s="225"/>
      <c r="MTW21" s="225"/>
      <c r="MTX21" s="225"/>
      <c r="MTY21" s="225"/>
      <c r="MTZ21" s="225"/>
      <c r="MUA21" s="225"/>
      <c r="MUB21" s="225"/>
      <c r="MUC21" s="225"/>
      <c r="MUD21" s="225"/>
      <c r="MUE21" s="225"/>
      <c r="MUF21" s="225"/>
      <c r="MUG21" s="225"/>
      <c r="MUH21" s="225"/>
      <c r="MUI21" s="225"/>
      <c r="MUJ21" s="225"/>
      <c r="MUK21" s="225"/>
      <c r="MUL21" s="225"/>
      <c r="MUM21" s="225"/>
      <c r="MUN21" s="225"/>
      <c r="MUO21" s="225"/>
      <c r="MUP21" s="225"/>
      <c r="MUQ21" s="225"/>
      <c r="MUR21" s="225"/>
      <c r="MUS21" s="225"/>
      <c r="MUT21" s="225"/>
      <c r="MUU21" s="225"/>
      <c r="MUV21" s="225"/>
      <c r="MUW21" s="225"/>
      <c r="MUX21" s="225"/>
      <c r="MUY21" s="225"/>
      <c r="MUZ21" s="225"/>
      <c r="MVA21" s="225"/>
      <c r="MVB21" s="225"/>
      <c r="MVC21" s="225"/>
      <c r="MVD21" s="225"/>
      <c r="MVE21" s="225"/>
      <c r="MVF21" s="225"/>
      <c r="MVG21" s="225"/>
      <c r="MVH21" s="225"/>
      <c r="MVI21" s="225"/>
      <c r="MVJ21" s="225"/>
      <c r="MVK21" s="225"/>
      <c r="MVL21" s="225"/>
      <c r="MVM21" s="225"/>
      <c r="MVN21" s="225"/>
      <c r="MVO21" s="225"/>
      <c r="MVP21" s="225"/>
      <c r="MVQ21" s="225"/>
      <c r="MVR21" s="225"/>
      <c r="MVS21" s="225"/>
      <c r="MVT21" s="225"/>
      <c r="MVU21" s="225"/>
      <c r="MVV21" s="225"/>
      <c r="MVW21" s="225"/>
      <c r="MVX21" s="225"/>
      <c r="MVY21" s="225"/>
      <c r="MVZ21" s="225"/>
      <c r="MWA21" s="225"/>
      <c r="MWB21" s="225"/>
      <c r="MWC21" s="225"/>
      <c r="MWD21" s="225"/>
      <c r="MWE21" s="225"/>
      <c r="MWF21" s="225"/>
      <c r="MWG21" s="225"/>
      <c r="MWH21" s="225"/>
      <c r="MWI21" s="225"/>
      <c r="MWJ21" s="225"/>
      <c r="MWK21" s="225"/>
      <c r="MWL21" s="225"/>
      <c r="MWM21" s="225"/>
      <c r="MWN21" s="225"/>
      <c r="MWO21" s="225"/>
      <c r="MWP21" s="225"/>
      <c r="MWQ21" s="225"/>
      <c r="MWR21" s="225"/>
      <c r="MWS21" s="225"/>
      <c r="MWT21" s="225"/>
      <c r="MWU21" s="225"/>
      <c r="MWV21" s="225"/>
      <c r="MWW21" s="225"/>
      <c r="MWX21" s="225"/>
      <c r="MWY21" s="225"/>
      <c r="MWZ21" s="225"/>
      <c r="MXA21" s="225"/>
      <c r="MXB21" s="225"/>
      <c r="MXC21" s="225"/>
      <c r="MXD21" s="225"/>
      <c r="MXE21" s="225"/>
      <c r="MXF21" s="225"/>
      <c r="MXG21" s="225"/>
      <c r="MXH21" s="225"/>
      <c r="MXI21" s="225"/>
      <c r="MXJ21" s="225"/>
      <c r="MXK21" s="225"/>
      <c r="MXL21" s="225"/>
      <c r="MXM21" s="225"/>
      <c r="MXN21" s="225"/>
      <c r="MXO21" s="225"/>
      <c r="MXP21" s="225"/>
      <c r="MXQ21" s="225"/>
      <c r="MXR21" s="225"/>
      <c r="MXS21" s="225"/>
      <c r="MXT21" s="225"/>
      <c r="MXU21" s="225"/>
      <c r="MXV21" s="225"/>
      <c r="MXW21" s="225"/>
      <c r="MXX21" s="225"/>
      <c r="MXY21" s="225"/>
      <c r="MXZ21" s="225"/>
      <c r="MYA21" s="225"/>
      <c r="MYB21" s="225"/>
      <c r="MYC21" s="225"/>
      <c r="MYD21" s="225"/>
      <c r="MYE21" s="225"/>
      <c r="MYF21" s="225"/>
      <c r="MYG21" s="225"/>
      <c r="MYH21" s="225"/>
      <c r="MYI21" s="225"/>
      <c r="MYJ21" s="225"/>
      <c r="MYK21" s="225"/>
      <c r="MYL21" s="225"/>
      <c r="MYM21" s="225"/>
      <c r="MYN21" s="225"/>
      <c r="MYO21" s="225"/>
      <c r="MYP21" s="225"/>
      <c r="MYQ21" s="225"/>
      <c r="MYR21" s="225"/>
      <c r="MYS21" s="225"/>
      <c r="MYT21" s="225"/>
      <c r="MYU21" s="225"/>
      <c r="MYV21" s="225"/>
      <c r="MYW21" s="225"/>
      <c r="MYX21" s="225"/>
      <c r="MYY21" s="225"/>
      <c r="MYZ21" s="225"/>
      <c r="MZA21" s="225"/>
      <c r="MZB21" s="225"/>
      <c r="MZC21" s="225"/>
      <c r="MZD21" s="225"/>
      <c r="MZE21" s="225"/>
      <c r="MZF21" s="225"/>
      <c r="MZG21" s="225"/>
      <c r="MZH21" s="225"/>
      <c r="MZI21" s="225"/>
      <c r="MZJ21" s="225"/>
      <c r="MZK21" s="225"/>
      <c r="MZL21" s="225"/>
      <c r="MZM21" s="225"/>
      <c r="MZN21" s="225"/>
      <c r="MZO21" s="225"/>
      <c r="MZP21" s="225"/>
      <c r="MZQ21" s="225"/>
      <c r="MZR21" s="225"/>
      <c r="MZS21" s="225"/>
      <c r="MZT21" s="225"/>
      <c r="MZU21" s="225"/>
      <c r="MZV21" s="225"/>
      <c r="MZW21" s="225"/>
      <c r="MZX21" s="225"/>
      <c r="MZY21" s="225"/>
      <c r="MZZ21" s="225"/>
      <c r="NAA21" s="225"/>
      <c r="NAB21" s="225"/>
      <c r="NAC21" s="225"/>
      <c r="NAD21" s="225"/>
      <c r="NAE21" s="225"/>
      <c r="NAF21" s="225"/>
      <c r="NAG21" s="225"/>
      <c r="NAH21" s="225"/>
      <c r="NAI21" s="225"/>
      <c r="NAJ21" s="225"/>
      <c r="NAK21" s="225"/>
      <c r="NAL21" s="225"/>
      <c r="NAM21" s="225"/>
      <c r="NAN21" s="225"/>
      <c r="NAO21" s="225"/>
      <c r="NAP21" s="225"/>
      <c r="NAQ21" s="225"/>
      <c r="NAR21" s="225"/>
      <c r="NAS21" s="225"/>
      <c r="NAT21" s="225"/>
      <c r="NAU21" s="225"/>
      <c r="NAV21" s="225"/>
      <c r="NAW21" s="225"/>
      <c r="NAX21" s="225"/>
      <c r="NAY21" s="225"/>
      <c r="NAZ21" s="225"/>
      <c r="NBA21" s="225"/>
      <c r="NBB21" s="225"/>
      <c r="NBC21" s="225"/>
      <c r="NBD21" s="225"/>
      <c r="NBE21" s="225"/>
      <c r="NBF21" s="225"/>
      <c r="NBG21" s="225"/>
      <c r="NBH21" s="225"/>
      <c r="NBI21" s="225"/>
      <c r="NBJ21" s="225"/>
      <c r="NBK21" s="225"/>
      <c r="NBL21" s="225"/>
      <c r="NBM21" s="225"/>
      <c r="NBN21" s="225"/>
      <c r="NBO21" s="225"/>
      <c r="NBP21" s="225"/>
      <c r="NBQ21" s="225"/>
      <c r="NBR21" s="225"/>
      <c r="NBS21" s="225"/>
      <c r="NBT21" s="225"/>
      <c r="NBU21" s="225"/>
      <c r="NBV21" s="225"/>
      <c r="NBW21" s="225"/>
      <c r="NBX21" s="225"/>
      <c r="NBY21" s="225"/>
      <c r="NBZ21" s="225"/>
      <c r="NCA21" s="225"/>
      <c r="NCB21" s="225"/>
      <c r="NCC21" s="225"/>
      <c r="NCD21" s="225"/>
      <c r="NCE21" s="225"/>
      <c r="NCF21" s="225"/>
      <c r="NCG21" s="225"/>
      <c r="NCH21" s="225"/>
      <c r="NCI21" s="225"/>
      <c r="NCJ21" s="225"/>
      <c r="NCK21" s="225"/>
      <c r="NCL21" s="225"/>
      <c r="NCM21" s="225"/>
      <c r="NCN21" s="225"/>
      <c r="NCO21" s="225"/>
      <c r="NCP21" s="225"/>
      <c r="NCQ21" s="225"/>
      <c r="NCR21" s="225"/>
      <c r="NCS21" s="225"/>
      <c r="NCT21" s="225"/>
      <c r="NCU21" s="225"/>
      <c r="NCV21" s="225"/>
      <c r="NCW21" s="225"/>
      <c r="NCX21" s="225"/>
      <c r="NCY21" s="225"/>
      <c r="NCZ21" s="225"/>
      <c r="NDA21" s="225"/>
      <c r="NDB21" s="225"/>
      <c r="NDC21" s="225"/>
      <c r="NDD21" s="225"/>
      <c r="NDE21" s="225"/>
      <c r="NDF21" s="225"/>
      <c r="NDG21" s="225"/>
      <c r="NDH21" s="225"/>
      <c r="NDI21" s="225"/>
      <c r="NDJ21" s="225"/>
      <c r="NDK21" s="225"/>
      <c r="NDL21" s="225"/>
      <c r="NDM21" s="225"/>
      <c r="NDN21" s="225"/>
      <c r="NDO21" s="225"/>
      <c r="NDP21" s="225"/>
      <c r="NDQ21" s="225"/>
      <c r="NDR21" s="225"/>
      <c r="NDS21" s="225"/>
      <c r="NDT21" s="225"/>
      <c r="NDU21" s="225"/>
      <c r="NDV21" s="225"/>
      <c r="NDW21" s="225"/>
      <c r="NDX21" s="225"/>
      <c r="NDY21" s="225"/>
      <c r="NDZ21" s="225"/>
      <c r="NEA21" s="225"/>
      <c r="NEB21" s="225"/>
      <c r="NEC21" s="225"/>
      <c r="NED21" s="225"/>
      <c r="NEE21" s="225"/>
      <c r="NEF21" s="225"/>
      <c r="NEG21" s="225"/>
      <c r="NEH21" s="225"/>
      <c r="NEI21" s="225"/>
      <c r="NEJ21" s="225"/>
      <c r="NEK21" s="225"/>
      <c r="NEL21" s="225"/>
      <c r="NEM21" s="225"/>
      <c r="NEN21" s="225"/>
      <c r="NEO21" s="225"/>
      <c r="NEP21" s="225"/>
      <c r="NEQ21" s="225"/>
      <c r="NER21" s="225"/>
      <c r="NES21" s="225"/>
      <c r="NET21" s="225"/>
      <c r="NEU21" s="225"/>
      <c r="NEV21" s="225"/>
      <c r="NEW21" s="225"/>
      <c r="NEX21" s="225"/>
      <c r="NEY21" s="225"/>
      <c r="NEZ21" s="225"/>
      <c r="NFA21" s="225"/>
      <c r="NFB21" s="225"/>
      <c r="NFC21" s="225"/>
      <c r="NFD21" s="225"/>
      <c r="NFE21" s="225"/>
      <c r="NFF21" s="225"/>
      <c r="NFG21" s="225"/>
      <c r="NFH21" s="225"/>
      <c r="NFI21" s="225"/>
      <c r="NFJ21" s="225"/>
      <c r="NFK21" s="225"/>
      <c r="NFL21" s="225"/>
      <c r="NFM21" s="225"/>
      <c r="NFN21" s="225"/>
      <c r="NFO21" s="225"/>
      <c r="NFP21" s="225"/>
      <c r="NFQ21" s="225"/>
      <c r="NFR21" s="225"/>
      <c r="NFS21" s="225"/>
      <c r="NFT21" s="225"/>
      <c r="NFU21" s="225"/>
      <c r="NFV21" s="225"/>
      <c r="NFW21" s="225"/>
      <c r="NFX21" s="225"/>
      <c r="NFY21" s="225"/>
      <c r="NFZ21" s="225"/>
      <c r="NGA21" s="225"/>
      <c r="NGB21" s="225"/>
      <c r="NGC21" s="225"/>
      <c r="NGD21" s="225"/>
      <c r="NGE21" s="225"/>
      <c r="NGF21" s="225"/>
      <c r="NGG21" s="225"/>
      <c r="NGH21" s="225"/>
      <c r="NGI21" s="225"/>
      <c r="NGJ21" s="225"/>
      <c r="NGK21" s="225"/>
      <c r="NGL21" s="225"/>
      <c r="NGM21" s="225"/>
      <c r="NGN21" s="225"/>
      <c r="NGO21" s="225"/>
      <c r="NGP21" s="225"/>
      <c r="NGQ21" s="225"/>
      <c r="NGR21" s="225"/>
      <c r="NGS21" s="225"/>
      <c r="NGT21" s="225"/>
      <c r="NGU21" s="225"/>
      <c r="NGV21" s="225"/>
      <c r="NGW21" s="225"/>
      <c r="NGX21" s="225"/>
      <c r="NGY21" s="225"/>
      <c r="NGZ21" s="225"/>
      <c r="NHA21" s="225"/>
      <c r="NHB21" s="225"/>
      <c r="NHC21" s="225"/>
      <c r="NHD21" s="225"/>
      <c r="NHE21" s="225"/>
      <c r="NHF21" s="225"/>
      <c r="NHG21" s="225"/>
      <c r="NHH21" s="225"/>
      <c r="NHI21" s="225"/>
      <c r="NHJ21" s="225"/>
      <c r="NHK21" s="225"/>
      <c r="NHL21" s="225"/>
      <c r="NHM21" s="225"/>
      <c r="NHN21" s="225"/>
      <c r="NHO21" s="225"/>
      <c r="NHP21" s="225"/>
      <c r="NHQ21" s="225"/>
      <c r="NHR21" s="225"/>
      <c r="NHS21" s="225"/>
      <c r="NHT21" s="225"/>
      <c r="NHU21" s="225"/>
      <c r="NHV21" s="225"/>
      <c r="NHW21" s="225"/>
      <c r="NHX21" s="225"/>
      <c r="NHY21" s="225"/>
      <c r="NHZ21" s="225"/>
      <c r="NIA21" s="225"/>
      <c r="NIB21" s="225"/>
      <c r="NIC21" s="225"/>
      <c r="NID21" s="225"/>
      <c r="NIE21" s="225"/>
      <c r="NIF21" s="225"/>
      <c r="NIG21" s="225"/>
      <c r="NIH21" s="225"/>
      <c r="NII21" s="225"/>
      <c r="NIJ21" s="225"/>
      <c r="NIK21" s="225"/>
      <c r="NIL21" s="225"/>
      <c r="NIM21" s="225"/>
      <c r="NIN21" s="225"/>
      <c r="NIO21" s="225"/>
      <c r="NIP21" s="225"/>
      <c r="NIQ21" s="225"/>
      <c r="NIR21" s="225"/>
      <c r="NIS21" s="225"/>
      <c r="NIT21" s="225"/>
      <c r="NIU21" s="225"/>
      <c r="NIV21" s="225"/>
      <c r="NIW21" s="225"/>
      <c r="NIX21" s="225"/>
      <c r="NIY21" s="225"/>
      <c r="NIZ21" s="225"/>
      <c r="NJA21" s="225"/>
      <c r="NJB21" s="225"/>
      <c r="NJC21" s="225"/>
      <c r="NJD21" s="225"/>
      <c r="NJE21" s="225"/>
      <c r="NJF21" s="225"/>
      <c r="NJG21" s="225"/>
      <c r="NJH21" s="225"/>
      <c r="NJI21" s="225"/>
      <c r="NJJ21" s="225"/>
      <c r="NJK21" s="225"/>
      <c r="NJL21" s="225"/>
      <c r="NJM21" s="225"/>
      <c r="NJN21" s="225"/>
      <c r="NJO21" s="225"/>
      <c r="NJP21" s="225"/>
      <c r="NJQ21" s="225"/>
      <c r="NJR21" s="225"/>
      <c r="NJS21" s="225"/>
      <c r="NJT21" s="225"/>
      <c r="NJU21" s="225"/>
      <c r="NJV21" s="225"/>
      <c r="NJW21" s="225"/>
      <c r="NJX21" s="225"/>
      <c r="NJY21" s="225"/>
      <c r="NJZ21" s="225"/>
      <c r="NKA21" s="225"/>
      <c r="NKB21" s="225"/>
      <c r="NKC21" s="225"/>
      <c r="NKD21" s="225"/>
      <c r="NKE21" s="225"/>
      <c r="NKF21" s="225"/>
      <c r="NKG21" s="225"/>
      <c r="NKH21" s="225"/>
      <c r="NKI21" s="225"/>
      <c r="NKJ21" s="225"/>
      <c r="NKK21" s="225"/>
      <c r="NKL21" s="225"/>
      <c r="NKM21" s="225"/>
      <c r="NKN21" s="225"/>
      <c r="NKO21" s="225"/>
      <c r="NKP21" s="225"/>
      <c r="NKQ21" s="225"/>
      <c r="NKR21" s="225"/>
      <c r="NKS21" s="225"/>
      <c r="NKT21" s="225"/>
      <c r="NKU21" s="225"/>
      <c r="NKV21" s="225"/>
      <c r="NKW21" s="225"/>
      <c r="NKX21" s="225"/>
      <c r="NKY21" s="225"/>
      <c r="NKZ21" s="225"/>
      <c r="NLA21" s="225"/>
      <c r="NLB21" s="225"/>
      <c r="NLC21" s="225"/>
      <c r="NLD21" s="225"/>
      <c r="NLE21" s="225"/>
      <c r="NLF21" s="225"/>
      <c r="NLG21" s="225"/>
      <c r="NLH21" s="225"/>
      <c r="NLI21" s="225"/>
      <c r="NLJ21" s="225"/>
      <c r="NLK21" s="225"/>
      <c r="NLL21" s="225"/>
      <c r="NLM21" s="225"/>
      <c r="NLN21" s="225"/>
      <c r="NLO21" s="225"/>
      <c r="NLP21" s="225"/>
      <c r="NLQ21" s="225"/>
      <c r="NLR21" s="225"/>
      <c r="NLS21" s="225"/>
      <c r="NLT21" s="225"/>
      <c r="NLU21" s="225"/>
      <c r="NLV21" s="225"/>
      <c r="NLW21" s="225"/>
      <c r="NLX21" s="225"/>
      <c r="NLY21" s="225"/>
      <c r="NLZ21" s="225"/>
      <c r="NMA21" s="225"/>
      <c r="NMB21" s="225"/>
      <c r="NMC21" s="225"/>
      <c r="NMD21" s="225"/>
      <c r="NME21" s="225"/>
      <c r="NMF21" s="225"/>
      <c r="NMG21" s="225"/>
      <c r="NMH21" s="225"/>
      <c r="NMI21" s="225"/>
      <c r="NMJ21" s="225"/>
      <c r="NMK21" s="225"/>
      <c r="NML21" s="225"/>
      <c r="NMM21" s="225"/>
      <c r="NMN21" s="225"/>
      <c r="NMO21" s="225"/>
      <c r="NMP21" s="225"/>
      <c r="NMQ21" s="225"/>
      <c r="NMR21" s="225"/>
      <c r="NMS21" s="225"/>
      <c r="NMT21" s="225"/>
      <c r="NMU21" s="225"/>
      <c r="NMV21" s="225"/>
      <c r="NMW21" s="225"/>
      <c r="NMX21" s="225"/>
      <c r="NMY21" s="225"/>
      <c r="NMZ21" s="225"/>
      <c r="NNA21" s="225"/>
      <c r="NNB21" s="225"/>
      <c r="NNC21" s="225"/>
      <c r="NND21" s="225"/>
      <c r="NNE21" s="225"/>
      <c r="NNF21" s="225"/>
      <c r="NNG21" s="225"/>
      <c r="NNH21" s="225"/>
      <c r="NNI21" s="225"/>
      <c r="NNJ21" s="225"/>
      <c r="NNK21" s="225"/>
      <c r="NNL21" s="225"/>
      <c r="NNM21" s="225"/>
      <c r="NNN21" s="225"/>
      <c r="NNO21" s="225"/>
      <c r="NNP21" s="225"/>
      <c r="NNQ21" s="225"/>
      <c r="NNR21" s="225"/>
      <c r="NNS21" s="225"/>
      <c r="NNT21" s="225"/>
      <c r="NNU21" s="225"/>
      <c r="NNV21" s="225"/>
      <c r="NNW21" s="225"/>
      <c r="NNX21" s="225"/>
      <c r="NNY21" s="225"/>
      <c r="NNZ21" s="225"/>
      <c r="NOA21" s="225"/>
      <c r="NOB21" s="225"/>
      <c r="NOC21" s="225"/>
      <c r="NOD21" s="225"/>
      <c r="NOE21" s="225"/>
      <c r="NOF21" s="225"/>
      <c r="NOG21" s="225"/>
      <c r="NOH21" s="225"/>
      <c r="NOI21" s="225"/>
      <c r="NOJ21" s="225"/>
      <c r="NOK21" s="225"/>
      <c r="NOL21" s="225"/>
      <c r="NOM21" s="225"/>
      <c r="NON21" s="225"/>
      <c r="NOO21" s="225"/>
      <c r="NOP21" s="225"/>
      <c r="NOQ21" s="225"/>
      <c r="NOR21" s="225"/>
      <c r="NOS21" s="225"/>
      <c r="NOT21" s="225"/>
      <c r="NOU21" s="225"/>
      <c r="NOV21" s="225"/>
      <c r="NOW21" s="225"/>
      <c r="NOX21" s="225"/>
      <c r="NOY21" s="225"/>
      <c r="NOZ21" s="225"/>
      <c r="NPA21" s="225"/>
      <c r="NPB21" s="225"/>
      <c r="NPC21" s="225"/>
      <c r="NPD21" s="225"/>
      <c r="NPE21" s="225"/>
      <c r="NPF21" s="225"/>
      <c r="NPG21" s="225"/>
      <c r="NPH21" s="225"/>
      <c r="NPI21" s="225"/>
      <c r="NPJ21" s="225"/>
      <c r="NPK21" s="225"/>
      <c r="NPL21" s="225"/>
      <c r="NPM21" s="225"/>
      <c r="NPN21" s="225"/>
      <c r="NPO21" s="225"/>
      <c r="NPP21" s="225"/>
      <c r="NPQ21" s="225"/>
      <c r="NPR21" s="225"/>
      <c r="NPS21" s="225"/>
      <c r="NPT21" s="225"/>
      <c r="NPU21" s="225"/>
      <c r="NPV21" s="225"/>
      <c r="NPW21" s="225"/>
      <c r="NPX21" s="225"/>
      <c r="NPY21" s="225"/>
      <c r="NPZ21" s="225"/>
      <c r="NQA21" s="225"/>
      <c r="NQB21" s="225"/>
      <c r="NQC21" s="225"/>
      <c r="NQD21" s="225"/>
      <c r="NQE21" s="225"/>
      <c r="NQF21" s="225"/>
      <c r="NQG21" s="225"/>
      <c r="NQH21" s="225"/>
      <c r="NQI21" s="225"/>
      <c r="NQJ21" s="225"/>
      <c r="NQK21" s="225"/>
      <c r="NQL21" s="225"/>
      <c r="NQM21" s="225"/>
      <c r="NQN21" s="225"/>
      <c r="NQO21" s="225"/>
      <c r="NQP21" s="225"/>
      <c r="NQQ21" s="225"/>
      <c r="NQR21" s="225"/>
      <c r="NQS21" s="225"/>
      <c r="NQT21" s="225"/>
      <c r="NQU21" s="225"/>
      <c r="NQV21" s="225"/>
      <c r="NQW21" s="225"/>
      <c r="NQX21" s="225"/>
      <c r="NQY21" s="225"/>
      <c r="NQZ21" s="225"/>
      <c r="NRA21" s="225"/>
      <c r="NRB21" s="225"/>
      <c r="NRC21" s="225"/>
      <c r="NRD21" s="225"/>
      <c r="NRE21" s="225"/>
      <c r="NRF21" s="225"/>
      <c r="NRG21" s="225"/>
      <c r="NRH21" s="225"/>
      <c r="NRI21" s="225"/>
      <c r="NRJ21" s="225"/>
      <c r="NRK21" s="225"/>
      <c r="NRL21" s="225"/>
      <c r="NRM21" s="225"/>
      <c r="NRN21" s="225"/>
      <c r="NRO21" s="225"/>
      <c r="NRP21" s="225"/>
      <c r="NRQ21" s="225"/>
      <c r="NRR21" s="225"/>
      <c r="NRS21" s="225"/>
      <c r="NRT21" s="225"/>
      <c r="NRU21" s="225"/>
      <c r="NRV21" s="225"/>
      <c r="NRW21" s="225"/>
      <c r="NRX21" s="225"/>
      <c r="NRY21" s="225"/>
      <c r="NRZ21" s="225"/>
      <c r="NSA21" s="225"/>
      <c r="NSB21" s="225"/>
      <c r="NSC21" s="225"/>
      <c r="NSD21" s="225"/>
      <c r="NSE21" s="225"/>
      <c r="NSF21" s="225"/>
      <c r="NSG21" s="225"/>
      <c r="NSH21" s="225"/>
      <c r="NSI21" s="225"/>
      <c r="NSJ21" s="225"/>
      <c r="NSK21" s="225"/>
      <c r="NSL21" s="225"/>
      <c r="NSM21" s="225"/>
      <c r="NSN21" s="225"/>
      <c r="NSO21" s="225"/>
      <c r="NSP21" s="225"/>
      <c r="NSQ21" s="225"/>
      <c r="NSR21" s="225"/>
      <c r="NSS21" s="225"/>
      <c r="NST21" s="225"/>
      <c r="NSU21" s="225"/>
      <c r="NSV21" s="225"/>
      <c r="NSW21" s="225"/>
      <c r="NSX21" s="225"/>
      <c r="NSY21" s="225"/>
      <c r="NSZ21" s="225"/>
      <c r="NTA21" s="225"/>
      <c r="NTB21" s="225"/>
      <c r="NTC21" s="225"/>
      <c r="NTD21" s="225"/>
      <c r="NTE21" s="225"/>
      <c r="NTF21" s="225"/>
      <c r="NTG21" s="225"/>
      <c r="NTH21" s="225"/>
      <c r="NTI21" s="225"/>
      <c r="NTJ21" s="225"/>
      <c r="NTK21" s="225"/>
      <c r="NTL21" s="225"/>
      <c r="NTM21" s="225"/>
      <c r="NTN21" s="225"/>
      <c r="NTO21" s="225"/>
      <c r="NTP21" s="225"/>
      <c r="NTQ21" s="225"/>
      <c r="NTR21" s="225"/>
      <c r="NTS21" s="225"/>
      <c r="NTT21" s="225"/>
      <c r="NTU21" s="225"/>
      <c r="NTV21" s="225"/>
      <c r="NTW21" s="225"/>
      <c r="NTX21" s="225"/>
      <c r="NTY21" s="225"/>
      <c r="NTZ21" s="225"/>
      <c r="NUA21" s="225"/>
      <c r="NUB21" s="225"/>
      <c r="NUC21" s="225"/>
      <c r="NUD21" s="225"/>
      <c r="NUE21" s="225"/>
      <c r="NUF21" s="225"/>
      <c r="NUG21" s="225"/>
      <c r="NUH21" s="225"/>
      <c r="NUI21" s="225"/>
      <c r="NUJ21" s="225"/>
      <c r="NUK21" s="225"/>
      <c r="NUL21" s="225"/>
      <c r="NUM21" s="225"/>
      <c r="NUN21" s="225"/>
      <c r="NUO21" s="225"/>
      <c r="NUP21" s="225"/>
      <c r="NUQ21" s="225"/>
      <c r="NUR21" s="225"/>
      <c r="NUS21" s="225"/>
      <c r="NUT21" s="225"/>
      <c r="NUU21" s="225"/>
      <c r="NUV21" s="225"/>
      <c r="NUW21" s="225"/>
      <c r="NUX21" s="225"/>
      <c r="NUY21" s="225"/>
      <c r="NUZ21" s="225"/>
      <c r="NVA21" s="225"/>
      <c r="NVB21" s="225"/>
      <c r="NVC21" s="225"/>
      <c r="NVD21" s="225"/>
      <c r="NVE21" s="225"/>
      <c r="NVF21" s="225"/>
      <c r="NVG21" s="225"/>
      <c r="NVH21" s="225"/>
      <c r="NVI21" s="225"/>
      <c r="NVJ21" s="225"/>
      <c r="NVK21" s="225"/>
      <c r="NVL21" s="225"/>
      <c r="NVM21" s="225"/>
      <c r="NVN21" s="225"/>
      <c r="NVO21" s="225"/>
      <c r="NVP21" s="225"/>
      <c r="NVQ21" s="225"/>
      <c r="NVR21" s="225"/>
      <c r="NVS21" s="225"/>
      <c r="NVT21" s="225"/>
      <c r="NVU21" s="225"/>
      <c r="NVV21" s="225"/>
      <c r="NVW21" s="225"/>
      <c r="NVX21" s="225"/>
      <c r="NVY21" s="225"/>
      <c r="NVZ21" s="225"/>
      <c r="NWA21" s="225"/>
      <c r="NWB21" s="225"/>
      <c r="NWC21" s="225"/>
      <c r="NWD21" s="225"/>
      <c r="NWE21" s="225"/>
      <c r="NWF21" s="225"/>
      <c r="NWG21" s="225"/>
      <c r="NWH21" s="225"/>
      <c r="NWI21" s="225"/>
      <c r="NWJ21" s="225"/>
      <c r="NWK21" s="225"/>
      <c r="NWL21" s="225"/>
      <c r="NWM21" s="225"/>
      <c r="NWN21" s="225"/>
      <c r="NWO21" s="225"/>
      <c r="NWP21" s="225"/>
      <c r="NWQ21" s="225"/>
      <c r="NWR21" s="225"/>
      <c r="NWS21" s="225"/>
      <c r="NWT21" s="225"/>
      <c r="NWU21" s="225"/>
      <c r="NWV21" s="225"/>
      <c r="NWW21" s="225"/>
      <c r="NWX21" s="225"/>
      <c r="NWY21" s="225"/>
      <c r="NWZ21" s="225"/>
      <c r="NXA21" s="225"/>
      <c r="NXB21" s="225"/>
      <c r="NXC21" s="225"/>
      <c r="NXD21" s="225"/>
      <c r="NXE21" s="225"/>
      <c r="NXF21" s="225"/>
      <c r="NXG21" s="225"/>
      <c r="NXH21" s="225"/>
      <c r="NXI21" s="225"/>
      <c r="NXJ21" s="225"/>
      <c r="NXK21" s="225"/>
      <c r="NXL21" s="225"/>
      <c r="NXM21" s="225"/>
      <c r="NXN21" s="225"/>
      <c r="NXO21" s="225"/>
      <c r="NXP21" s="225"/>
      <c r="NXQ21" s="225"/>
      <c r="NXR21" s="225"/>
      <c r="NXS21" s="225"/>
      <c r="NXT21" s="225"/>
      <c r="NXU21" s="225"/>
      <c r="NXV21" s="225"/>
      <c r="NXW21" s="225"/>
      <c r="NXX21" s="225"/>
      <c r="NXY21" s="225"/>
      <c r="NXZ21" s="225"/>
      <c r="NYA21" s="225"/>
      <c r="NYB21" s="225"/>
      <c r="NYC21" s="225"/>
      <c r="NYD21" s="225"/>
      <c r="NYE21" s="225"/>
      <c r="NYF21" s="225"/>
      <c r="NYG21" s="225"/>
      <c r="NYH21" s="225"/>
      <c r="NYI21" s="225"/>
      <c r="NYJ21" s="225"/>
      <c r="NYK21" s="225"/>
      <c r="NYL21" s="225"/>
      <c r="NYM21" s="225"/>
      <c r="NYN21" s="225"/>
      <c r="NYO21" s="225"/>
      <c r="NYP21" s="225"/>
      <c r="NYQ21" s="225"/>
      <c r="NYR21" s="225"/>
      <c r="NYS21" s="225"/>
      <c r="NYT21" s="225"/>
      <c r="NYU21" s="225"/>
      <c r="NYV21" s="225"/>
      <c r="NYW21" s="225"/>
      <c r="NYX21" s="225"/>
      <c r="NYY21" s="225"/>
      <c r="NYZ21" s="225"/>
      <c r="NZA21" s="225"/>
      <c r="NZB21" s="225"/>
      <c r="NZC21" s="225"/>
      <c r="NZD21" s="225"/>
      <c r="NZE21" s="225"/>
      <c r="NZF21" s="225"/>
      <c r="NZG21" s="225"/>
      <c r="NZH21" s="225"/>
      <c r="NZI21" s="225"/>
      <c r="NZJ21" s="225"/>
      <c r="NZK21" s="225"/>
      <c r="NZL21" s="225"/>
      <c r="NZM21" s="225"/>
      <c r="NZN21" s="225"/>
      <c r="NZO21" s="225"/>
      <c r="NZP21" s="225"/>
      <c r="NZQ21" s="225"/>
      <c r="NZR21" s="225"/>
      <c r="NZS21" s="225"/>
      <c r="NZT21" s="225"/>
      <c r="NZU21" s="225"/>
      <c r="NZV21" s="225"/>
      <c r="NZW21" s="225"/>
      <c r="NZX21" s="225"/>
      <c r="NZY21" s="225"/>
      <c r="NZZ21" s="225"/>
      <c r="OAA21" s="225"/>
      <c r="OAB21" s="225"/>
      <c r="OAC21" s="225"/>
      <c r="OAD21" s="225"/>
      <c r="OAE21" s="225"/>
      <c r="OAF21" s="225"/>
      <c r="OAG21" s="225"/>
      <c r="OAH21" s="225"/>
      <c r="OAI21" s="225"/>
      <c r="OAJ21" s="225"/>
      <c r="OAK21" s="225"/>
      <c r="OAL21" s="225"/>
      <c r="OAM21" s="225"/>
      <c r="OAN21" s="225"/>
      <c r="OAO21" s="225"/>
      <c r="OAP21" s="225"/>
      <c r="OAQ21" s="225"/>
      <c r="OAR21" s="225"/>
      <c r="OAS21" s="225"/>
      <c r="OAT21" s="225"/>
      <c r="OAU21" s="225"/>
      <c r="OAV21" s="225"/>
      <c r="OAW21" s="225"/>
      <c r="OAX21" s="225"/>
      <c r="OAY21" s="225"/>
      <c r="OAZ21" s="225"/>
      <c r="OBA21" s="225"/>
      <c r="OBB21" s="225"/>
      <c r="OBC21" s="225"/>
      <c r="OBD21" s="225"/>
      <c r="OBE21" s="225"/>
      <c r="OBF21" s="225"/>
      <c r="OBG21" s="225"/>
      <c r="OBH21" s="225"/>
      <c r="OBI21" s="225"/>
      <c r="OBJ21" s="225"/>
      <c r="OBK21" s="225"/>
      <c r="OBL21" s="225"/>
      <c r="OBM21" s="225"/>
      <c r="OBN21" s="225"/>
      <c r="OBO21" s="225"/>
      <c r="OBP21" s="225"/>
      <c r="OBQ21" s="225"/>
      <c r="OBR21" s="225"/>
      <c r="OBS21" s="225"/>
      <c r="OBT21" s="225"/>
      <c r="OBU21" s="225"/>
      <c r="OBV21" s="225"/>
      <c r="OBW21" s="225"/>
      <c r="OBX21" s="225"/>
      <c r="OBY21" s="225"/>
      <c r="OBZ21" s="225"/>
      <c r="OCA21" s="225"/>
      <c r="OCB21" s="225"/>
      <c r="OCC21" s="225"/>
      <c r="OCD21" s="225"/>
      <c r="OCE21" s="225"/>
      <c r="OCF21" s="225"/>
      <c r="OCG21" s="225"/>
      <c r="OCH21" s="225"/>
      <c r="OCI21" s="225"/>
      <c r="OCJ21" s="225"/>
      <c r="OCK21" s="225"/>
      <c r="OCL21" s="225"/>
      <c r="OCM21" s="225"/>
      <c r="OCN21" s="225"/>
      <c r="OCO21" s="225"/>
      <c r="OCP21" s="225"/>
      <c r="OCQ21" s="225"/>
      <c r="OCR21" s="225"/>
      <c r="OCS21" s="225"/>
      <c r="OCT21" s="225"/>
      <c r="OCU21" s="225"/>
      <c r="OCV21" s="225"/>
      <c r="OCW21" s="225"/>
      <c r="OCX21" s="225"/>
      <c r="OCY21" s="225"/>
      <c r="OCZ21" s="225"/>
      <c r="ODA21" s="225"/>
      <c r="ODB21" s="225"/>
      <c r="ODC21" s="225"/>
      <c r="ODD21" s="225"/>
      <c r="ODE21" s="225"/>
      <c r="ODF21" s="225"/>
      <c r="ODG21" s="225"/>
      <c r="ODH21" s="225"/>
      <c r="ODI21" s="225"/>
      <c r="ODJ21" s="225"/>
      <c r="ODK21" s="225"/>
      <c r="ODL21" s="225"/>
      <c r="ODM21" s="225"/>
      <c r="ODN21" s="225"/>
      <c r="ODO21" s="225"/>
      <c r="ODP21" s="225"/>
      <c r="ODQ21" s="225"/>
      <c r="ODR21" s="225"/>
      <c r="ODS21" s="225"/>
      <c r="ODT21" s="225"/>
      <c r="ODU21" s="225"/>
      <c r="ODV21" s="225"/>
      <c r="ODW21" s="225"/>
      <c r="ODX21" s="225"/>
      <c r="ODY21" s="225"/>
      <c r="ODZ21" s="225"/>
      <c r="OEA21" s="225"/>
      <c r="OEB21" s="225"/>
      <c r="OEC21" s="225"/>
      <c r="OED21" s="225"/>
      <c r="OEE21" s="225"/>
      <c r="OEF21" s="225"/>
      <c r="OEG21" s="225"/>
      <c r="OEH21" s="225"/>
      <c r="OEI21" s="225"/>
      <c r="OEJ21" s="225"/>
      <c r="OEK21" s="225"/>
      <c r="OEL21" s="225"/>
      <c r="OEM21" s="225"/>
      <c r="OEN21" s="225"/>
      <c r="OEO21" s="225"/>
      <c r="OEP21" s="225"/>
      <c r="OEQ21" s="225"/>
      <c r="OER21" s="225"/>
      <c r="OES21" s="225"/>
      <c r="OET21" s="225"/>
      <c r="OEU21" s="225"/>
      <c r="OEV21" s="225"/>
      <c r="OEW21" s="225"/>
      <c r="OEX21" s="225"/>
      <c r="OEY21" s="225"/>
      <c r="OEZ21" s="225"/>
      <c r="OFA21" s="225"/>
      <c r="OFB21" s="225"/>
      <c r="OFC21" s="225"/>
      <c r="OFD21" s="225"/>
      <c r="OFE21" s="225"/>
      <c r="OFF21" s="225"/>
      <c r="OFG21" s="225"/>
      <c r="OFH21" s="225"/>
      <c r="OFI21" s="225"/>
      <c r="OFJ21" s="225"/>
      <c r="OFK21" s="225"/>
      <c r="OFL21" s="225"/>
      <c r="OFM21" s="225"/>
      <c r="OFN21" s="225"/>
      <c r="OFO21" s="225"/>
      <c r="OFP21" s="225"/>
      <c r="OFQ21" s="225"/>
      <c r="OFR21" s="225"/>
      <c r="OFS21" s="225"/>
      <c r="OFT21" s="225"/>
      <c r="OFU21" s="225"/>
      <c r="OFV21" s="225"/>
      <c r="OFW21" s="225"/>
      <c r="OFX21" s="225"/>
      <c r="OFY21" s="225"/>
      <c r="OFZ21" s="225"/>
      <c r="OGA21" s="225"/>
      <c r="OGB21" s="225"/>
      <c r="OGC21" s="225"/>
      <c r="OGD21" s="225"/>
      <c r="OGE21" s="225"/>
      <c r="OGF21" s="225"/>
      <c r="OGG21" s="225"/>
      <c r="OGH21" s="225"/>
      <c r="OGI21" s="225"/>
      <c r="OGJ21" s="225"/>
      <c r="OGK21" s="225"/>
      <c r="OGL21" s="225"/>
      <c r="OGM21" s="225"/>
      <c r="OGN21" s="225"/>
      <c r="OGO21" s="225"/>
      <c r="OGP21" s="225"/>
      <c r="OGQ21" s="225"/>
      <c r="OGR21" s="225"/>
      <c r="OGS21" s="225"/>
      <c r="OGT21" s="225"/>
      <c r="OGU21" s="225"/>
      <c r="OGV21" s="225"/>
      <c r="OGW21" s="225"/>
      <c r="OGX21" s="225"/>
      <c r="OGY21" s="225"/>
      <c r="OGZ21" s="225"/>
      <c r="OHA21" s="225"/>
      <c r="OHB21" s="225"/>
      <c r="OHC21" s="225"/>
      <c r="OHD21" s="225"/>
      <c r="OHE21" s="225"/>
      <c r="OHF21" s="225"/>
      <c r="OHG21" s="225"/>
      <c r="OHH21" s="225"/>
      <c r="OHI21" s="225"/>
      <c r="OHJ21" s="225"/>
      <c r="OHK21" s="225"/>
      <c r="OHL21" s="225"/>
      <c r="OHM21" s="225"/>
      <c r="OHN21" s="225"/>
      <c r="OHO21" s="225"/>
      <c r="OHP21" s="225"/>
      <c r="OHQ21" s="225"/>
      <c r="OHR21" s="225"/>
      <c r="OHS21" s="225"/>
      <c r="OHT21" s="225"/>
      <c r="OHU21" s="225"/>
      <c r="OHV21" s="225"/>
      <c r="OHW21" s="225"/>
      <c r="OHX21" s="225"/>
      <c r="OHY21" s="225"/>
      <c r="OHZ21" s="225"/>
      <c r="OIA21" s="225"/>
      <c r="OIB21" s="225"/>
      <c r="OIC21" s="225"/>
      <c r="OID21" s="225"/>
      <c r="OIE21" s="225"/>
      <c r="OIF21" s="225"/>
      <c r="OIG21" s="225"/>
      <c r="OIH21" s="225"/>
      <c r="OII21" s="225"/>
      <c r="OIJ21" s="225"/>
      <c r="OIK21" s="225"/>
      <c r="OIL21" s="225"/>
      <c r="OIM21" s="225"/>
      <c r="OIN21" s="225"/>
      <c r="OIO21" s="225"/>
      <c r="OIP21" s="225"/>
      <c r="OIQ21" s="225"/>
      <c r="OIR21" s="225"/>
      <c r="OIS21" s="225"/>
      <c r="OIT21" s="225"/>
      <c r="OIU21" s="225"/>
      <c r="OIV21" s="225"/>
      <c r="OIW21" s="225"/>
      <c r="OIX21" s="225"/>
      <c r="OIY21" s="225"/>
      <c r="OIZ21" s="225"/>
      <c r="OJA21" s="225"/>
      <c r="OJB21" s="225"/>
      <c r="OJC21" s="225"/>
      <c r="OJD21" s="225"/>
      <c r="OJE21" s="225"/>
      <c r="OJF21" s="225"/>
      <c r="OJG21" s="225"/>
      <c r="OJH21" s="225"/>
      <c r="OJI21" s="225"/>
      <c r="OJJ21" s="225"/>
      <c r="OJK21" s="225"/>
      <c r="OJL21" s="225"/>
      <c r="OJM21" s="225"/>
      <c r="OJN21" s="225"/>
      <c r="OJO21" s="225"/>
      <c r="OJP21" s="225"/>
      <c r="OJQ21" s="225"/>
      <c r="OJR21" s="225"/>
      <c r="OJS21" s="225"/>
      <c r="OJT21" s="225"/>
      <c r="OJU21" s="225"/>
      <c r="OJV21" s="225"/>
      <c r="OJW21" s="225"/>
      <c r="OJX21" s="225"/>
      <c r="OJY21" s="225"/>
      <c r="OJZ21" s="225"/>
      <c r="OKA21" s="225"/>
      <c r="OKB21" s="225"/>
      <c r="OKC21" s="225"/>
      <c r="OKD21" s="225"/>
      <c r="OKE21" s="225"/>
      <c r="OKF21" s="225"/>
      <c r="OKG21" s="225"/>
      <c r="OKH21" s="225"/>
      <c r="OKI21" s="225"/>
      <c r="OKJ21" s="225"/>
      <c r="OKK21" s="225"/>
      <c r="OKL21" s="225"/>
      <c r="OKM21" s="225"/>
      <c r="OKN21" s="225"/>
      <c r="OKO21" s="225"/>
      <c r="OKP21" s="225"/>
      <c r="OKQ21" s="225"/>
      <c r="OKR21" s="225"/>
      <c r="OKS21" s="225"/>
      <c r="OKT21" s="225"/>
      <c r="OKU21" s="225"/>
      <c r="OKV21" s="225"/>
      <c r="OKW21" s="225"/>
      <c r="OKX21" s="225"/>
      <c r="OKY21" s="225"/>
      <c r="OKZ21" s="225"/>
      <c r="OLA21" s="225"/>
      <c r="OLB21" s="225"/>
      <c r="OLC21" s="225"/>
      <c r="OLD21" s="225"/>
      <c r="OLE21" s="225"/>
      <c r="OLF21" s="225"/>
      <c r="OLG21" s="225"/>
      <c r="OLH21" s="225"/>
      <c r="OLI21" s="225"/>
      <c r="OLJ21" s="225"/>
      <c r="OLK21" s="225"/>
      <c r="OLL21" s="225"/>
      <c r="OLM21" s="225"/>
      <c r="OLN21" s="225"/>
      <c r="OLO21" s="225"/>
      <c r="OLP21" s="225"/>
      <c r="OLQ21" s="225"/>
      <c r="OLR21" s="225"/>
      <c r="OLS21" s="225"/>
      <c r="OLT21" s="225"/>
      <c r="OLU21" s="225"/>
      <c r="OLV21" s="225"/>
      <c r="OLW21" s="225"/>
      <c r="OLX21" s="225"/>
      <c r="OLY21" s="225"/>
      <c r="OLZ21" s="225"/>
      <c r="OMA21" s="225"/>
      <c r="OMB21" s="225"/>
      <c r="OMC21" s="225"/>
      <c r="OMD21" s="225"/>
      <c r="OME21" s="225"/>
      <c r="OMF21" s="225"/>
      <c r="OMG21" s="225"/>
      <c r="OMH21" s="225"/>
      <c r="OMI21" s="225"/>
      <c r="OMJ21" s="225"/>
      <c r="OMK21" s="225"/>
      <c r="OML21" s="225"/>
      <c r="OMM21" s="225"/>
      <c r="OMN21" s="225"/>
      <c r="OMO21" s="225"/>
      <c r="OMP21" s="225"/>
      <c r="OMQ21" s="225"/>
      <c r="OMR21" s="225"/>
      <c r="OMS21" s="225"/>
      <c r="OMT21" s="225"/>
      <c r="OMU21" s="225"/>
      <c r="OMV21" s="225"/>
      <c r="OMW21" s="225"/>
      <c r="OMX21" s="225"/>
      <c r="OMY21" s="225"/>
      <c r="OMZ21" s="225"/>
      <c r="ONA21" s="225"/>
      <c r="ONB21" s="225"/>
      <c r="ONC21" s="225"/>
      <c r="OND21" s="225"/>
      <c r="ONE21" s="225"/>
      <c r="ONF21" s="225"/>
      <c r="ONG21" s="225"/>
      <c r="ONH21" s="225"/>
      <c r="ONI21" s="225"/>
      <c r="ONJ21" s="225"/>
      <c r="ONK21" s="225"/>
      <c r="ONL21" s="225"/>
      <c r="ONM21" s="225"/>
      <c r="ONN21" s="225"/>
      <c r="ONO21" s="225"/>
      <c r="ONP21" s="225"/>
      <c r="ONQ21" s="225"/>
      <c r="ONR21" s="225"/>
      <c r="ONS21" s="225"/>
      <c r="ONT21" s="225"/>
      <c r="ONU21" s="225"/>
      <c r="ONV21" s="225"/>
      <c r="ONW21" s="225"/>
      <c r="ONX21" s="225"/>
      <c r="ONY21" s="225"/>
      <c r="ONZ21" s="225"/>
      <c r="OOA21" s="225"/>
      <c r="OOB21" s="225"/>
      <c r="OOC21" s="225"/>
      <c r="OOD21" s="225"/>
      <c r="OOE21" s="225"/>
      <c r="OOF21" s="225"/>
      <c r="OOG21" s="225"/>
      <c r="OOH21" s="225"/>
      <c r="OOI21" s="225"/>
      <c r="OOJ21" s="225"/>
      <c r="OOK21" s="225"/>
      <c r="OOL21" s="225"/>
      <c r="OOM21" s="225"/>
      <c r="OON21" s="225"/>
      <c r="OOO21" s="225"/>
      <c r="OOP21" s="225"/>
      <c r="OOQ21" s="225"/>
      <c r="OOR21" s="225"/>
      <c r="OOS21" s="225"/>
      <c r="OOT21" s="225"/>
      <c r="OOU21" s="225"/>
      <c r="OOV21" s="225"/>
      <c r="OOW21" s="225"/>
      <c r="OOX21" s="225"/>
      <c r="OOY21" s="225"/>
      <c r="OOZ21" s="225"/>
      <c r="OPA21" s="225"/>
      <c r="OPB21" s="225"/>
      <c r="OPC21" s="225"/>
      <c r="OPD21" s="225"/>
      <c r="OPE21" s="225"/>
      <c r="OPF21" s="225"/>
      <c r="OPG21" s="225"/>
      <c r="OPH21" s="225"/>
      <c r="OPI21" s="225"/>
      <c r="OPJ21" s="225"/>
      <c r="OPK21" s="225"/>
      <c r="OPL21" s="225"/>
      <c r="OPM21" s="225"/>
      <c r="OPN21" s="225"/>
      <c r="OPO21" s="225"/>
      <c r="OPP21" s="225"/>
      <c r="OPQ21" s="225"/>
      <c r="OPR21" s="225"/>
      <c r="OPS21" s="225"/>
      <c r="OPT21" s="225"/>
      <c r="OPU21" s="225"/>
      <c r="OPV21" s="225"/>
      <c r="OPW21" s="225"/>
      <c r="OPX21" s="225"/>
      <c r="OPY21" s="225"/>
      <c r="OPZ21" s="225"/>
      <c r="OQA21" s="225"/>
      <c r="OQB21" s="225"/>
      <c r="OQC21" s="225"/>
      <c r="OQD21" s="225"/>
      <c r="OQE21" s="225"/>
      <c r="OQF21" s="225"/>
      <c r="OQG21" s="225"/>
      <c r="OQH21" s="225"/>
      <c r="OQI21" s="225"/>
      <c r="OQJ21" s="225"/>
      <c r="OQK21" s="225"/>
      <c r="OQL21" s="225"/>
      <c r="OQM21" s="225"/>
      <c r="OQN21" s="225"/>
      <c r="OQO21" s="225"/>
      <c r="OQP21" s="225"/>
      <c r="OQQ21" s="225"/>
      <c r="OQR21" s="225"/>
      <c r="OQS21" s="225"/>
      <c r="OQT21" s="225"/>
      <c r="OQU21" s="225"/>
      <c r="OQV21" s="225"/>
      <c r="OQW21" s="225"/>
      <c r="OQX21" s="225"/>
      <c r="OQY21" s="225"/>
      <c r="OQZ21" s="225"/>
      <c r="ORA21" s="225"/>
      <c r="ORB21" s="225"/>
      <c r="ORC21" s="225"/>
      <c r="ORD21" s="225"/>
      <c r="ORE21" s="225"/>
      <c r="ORF21" s="225"/>
      <c r="ORG21" s="225"/>
      <c r="ORH21" s="225"/>
      <c r="ORI21" s="225"/>
      <c r="ORJ21" s="225"/>
      <c r="ORK21" s="225"/>
      <c r="ORL21" s="225"/>
      <c r="ORM21" s="225"/>
      <c r="ORN21" s="225"/>
      <c r="ORO21" s="225"/>
      <c r="ORP21" s="225"/>
      <c r="ORQ21" s="225"/>
      <c r="ORR21" s="225"/>
      <c r="ORS21" s="225"/>
      <c r="ORT21" s="225"/>
      <c r="ORU21" s="225"/>
      <c r="ORV21" s="225"/>
      <c r="ORW21" s="225"/>
      <c r="ORX21" s="225"/>
      <c r="ORY21" s="225"/>
      <c r="ORZ21" s="225"/>
      <c r="OSA21" s="225"/>
      <c r="OSB21" s="225"/>
      <c r="OSC21" s="225"/>
      <c r="OSD21" s="225"/>
      <c r="OSE21" s="225"/>
      <c r="OSF21" s="225"/>
      <c r="OSG21" s="225"/>
      <c r="OSH21" s="225"/>
      <c r="OSI21" s="225"/>
      <c r="OSJ21" s="225"/>
      <c r="OSK21" s="225"/>
      <c r="OSL21" s="225"/>
      <c r="OSM21" s="225"/>
      <c r="OSN21" s="225"/>
      <c r="OSO21" s="225"/>
      <c r="OSP21" s="225"/>
      <c r="OSQ21" s="225"/>
      <c r="OSR21" s="225"/>
      <c r="OSS21" s="225"/>
      <c r="OST21" s="225"/>
      <c r="OSU21" s="225"/>
      <c r="OSV21" s="225"/>
      <c r="OSW21" s="225"/>
      <c r="OSX21" s="225"/>
      <c r="OSY21" s="225"/>
      <c r="OSZ21" s="225"/>
      <c r="OTA21" s="225"/>
      <c r="OTB21" s="225"/>
      <c r="OTC21" s="225"/>
      <c r="OTD21" s="225"/>
      <c r="OTE21" s="225"/>
      <c r="OTF21" s="225"/>
      <c r="OTG21" s="225"/>
      <c r="OTH21" s="225"/>
      <c r="OTI21" s="225"/>
      <c r="OTJ21" s="225"/>
      <c r="OTK21" s="225"/>
      <c r="OTL21" s="225"/>
      <c r="OTM21" s="225"/>
      <c r="OTN21" s="225"/>
      <c r="OTO21" s="225"/>
      <c r="OTP21" s="225"/>
      <c r="OTQ21" s="225"/>
      <c r="OTR21" s="225"/>
      <c r="OTS21" s="225"/>
      <c r="OTT21" s="225"/>
      <c r="OTU21" s="225"/>
      <c r="OTV21" s="225"/>
      <c r="OTW21" s="225"/>
      <c r="OTX21" s="225"/>
      <c r="OTY21" s="225"/>
      <c r="OTZ21" s="225"/>
      <c r="OUA21" s="225"/>
      <c r="OUB21" s="225"/>
      <c r="OUC21" s="225"/>
      <c r="OUD21" s="225"/>
      <c r="OUE21" s="225"/>
      <c r="OUF21" s="225"/>
      <c r="OUG21" s="225"/>
      <c r="OUH21" s="225"/>
      <c r="OUI21" s="225"/>
      <c r="OUJ21" s="225"/>
      <c r="OUK21" s="225"/>
      <c r="OUL21" s="225"/>
      <c r="OUM21" s="225"/>
      <c r="OUN21" s="225"/>
      <c r="OUO21" s="225"/>
      <c r="OUP21" s="225"/>
      <c r="OUQ21" s="225"/>
      <c r="OUR21" s="225"/>
      <c r="OUS21" s="225"/>
      <c r="OUT21" s="225"/>
      <c r="OUU21" s="225"/>
      <c r="OUV21" s="225"/>
      <c r="OUW21" s="225"/>
      <c r="OUX21" s="225"/>
      <c r="OUY21" s="225"/>
      <c r="OUZ21" s="225"/>
      <c r="OVA21" s="225"/>
      <c r="OVB21" s="225"/>
      <c r="OVC21" s="225"/>
      <c r="OVD21" s="225"/>
      <c r="OVE21" s="225"/>
      <c r="OVF21" s="225"/>
      <c r="OVG21" s="225"/>
      <c r="OVH21" s="225"/>
      <c r="OVI21" s="225"/>
      <c r="OVJ21" s="225"/>
      <c r="OVK21" s="225"/>
      <c r="OVL21" s="225"/>
      <c r="OVM21" s="225"/>
      <c r="OVN21" s="225"/>
      <c r="OVO21" s="225"/>
      <c r="OVP21" s="225"/>
      <c r="OVQ21" s="225"/>
      <c r="OVR21" s="225"/>
      <c r="OVS21" s="225"/>
      <c r="OVT21" s="225"/>
      <c r="OVU21" s="225"/>
      <c r="OVV21" s="225"/>
      <c r="OVW21" s="225"/>
      <c r="OVX21" s="225"/>
      <c r="OVY21" s="225"/>
      <c r="OVZ21" s="225"/>
      <c r="OWA21" s="225"/>
      <c r="OWB21" s="225"/>
      <c r="OWC21" s="225"/>
      <c r="OWD21" s="225"/>
      <c r="OWE21" s="225"/>
      <c r="OWF21" s="225"/>
      <c r="OWG21" s="225"/>
      <c r="OWH21" s="225"/>
      <c r="OWI21" s="225"/>
      <c r="OWJ21" s="225"/>
      <c r="OWK21" s="225"/>
      <c r="OWL21" s="225"/>
      <c r="OWM21" s="225"/>
      <c r="OWN21" s="225"/>
      <c r="OWO21" s="225"/>
      <c r="OWP21" s="225"/>
      <c r="OWQ21" s="225"/>
      <c r="OWR21" s="225"/>
      <c r="OWS21" s="225"/>
      <c r="OWT21" s="225"/>
      <c r="OWU21" s="225"/>
      <c r="OWV21" s="225"/>
      <c r="OWW21" s="225"/>
      <c r="OWX21" s="225"/>
      <c r="OWY21" s="225"/>
      <c r="OWZ21" s="225"/>
      <c r="OXA21" s="225"/>
      <c r="OXB21" s="225"/>
      <c r="OXC21" s="225"/>
      <c r="OXD21" s="225"/>
      <c r="OXE21" s="225"/>
      <c r="OXF21" s="225"/>
      <c r="OXG21" s="225"/>
      <c r="OXH21" s="225"/>
      <c r="OXI21" s="225"/>
      <c r="OXJ21" s="225"/>
      <c r="OXK21" s="225"/>
      <c r="OXL21" s="225"/>
      <c r="OXM21" s="225"/>
      <c r="OXN21" s="225"/>
      <c r="OXO21" s="225"/>
      <c r="OXP21" s="225"/>
      <c r="OXQ21" s="225"/>
      <c r="OXR21" s="225"/>
      <c r="OXS21" s="225"/>
      <c r="OXT21" s="225"/>
      <c r="OXU21" s="225"/>
      <c r="OXV21" s="225"/>
      <c r="OXW21" s="225"/>
      <c r="OXX21" s="225"/>
      <c r="OXY21" s="225"/>
      <c r="OXZ21" s="225"/>
      <c r="OYA21" s="225"/>
      <c r="OYB21" s="225"/>
      <c r="OYC21" s="225"/>
      <c r="OYD21" s="225"/>
      <c r="OYE21" s="225"/>
      <c r="OYF21" s="225"/>
      <c r="OYG21" s="225"/>
      <c r="OYH21" s="225"/>
      <c r="OYI21" s="225"/>
      <c r="OYJ21" s="225"/>
      <c r="OYK21" s="225"/>
      <c r="OYL21" s="225"/>
      <c r="OYM21" s="225"/>
      <c r="OYN21" s="225"/>
      <c r="OYO21" s="225"/>
      <c r="OYP21" s="225"/>
      <c r="OYQ21" s="225"/>
      <c r="OYR21" s="225"/>
      <c r="OYS21" s="225"/>
      <c r="OYT21" s="225"/>
      <c r="OYU21" s="225"/>
      <c r="OYV21" s="225"/>
      <c r="OYW21" s="225"/>
      <c r="OYX21" s="225"/>
      <c r="OYY21" s="225"/>
      <c r="OYZ21" s="225"/>
      <c r="OZA21" s="225"/>
      <c r="OZB21" s="225"/>
      <c r="OZC21" s="225"/>
      <c r="OZD21" s="225"/>
      <c r="OZE21" s="225"/>
      <c r="OZF21" s="225"/>
      <c r="OZG21" s="225"/>
      <c r="OZH21" s="225"/>
      <c r="OZI21" s="225"/>
      <c r="OZJ21" s="225"/>
      <c r="OZK21" s="225"/>
      <c r="OZL21" s="225"/>
      <c r="OZM21" s="225"/>
      <c r="OZN21" s="225"/>
      <c r="OZO21" s="225"/>
      <c r="OZP21" s="225"/>
      <c r="OZQ21" s="225"/>
      <c r="OZR21" s="225"/>
      <c r="OZS21" s="225"/>
      <c r="OZT21" s="225"/>
      <c r="OZU21" s="225"/>
      <c r="OZV21" s="225"/>
      <c r="OZW21" s="225"/>
      <c r="OZX21" s="225"/>
      <c r="OZY21" s="225"/>
      <c r="OZZ21" s="225"/>
      <c r="PAA21" s="225"/>
      <c r="PAB21" s="225"/>
      <c r="PAC21" s="225"/>
      <c r="PAD21" s="225"/>
      <c r="PAE21" s="225"/>
      <c r="PAF21" s="225"/>
      <c r="PAG21" s="225"/>
      <c r="PAH21" s="225"/>
      <c r="PAI21" s="225"/>
      <c r="PAJ21" s="225"/>
      <c r="PAK21" s="225"/>
      <c r="PAL21" s="225"/>
      <c r="PAM21" s="225"/>
      <c r="PAN21" s="225"/>
      <c r="PAO21" s="225"/>
      <c r="PAP21" s="225"/>
      <c r="PAQ21" s="225"/>
      <c r="PAR21" s="225"/>
      <c r="PAS21" s="225"/>
      <c r="PAT21" s="225"/>
      <c r="PAU21" s="225"/>
      <c r="PAV21" s="225"/>
      <c r="PAW21" s="225"/>
      <c r="PAX21" s="225"/>
      <c r="PAY21" s="225"/>
      <c r="PAZ21" s="225"/>
      <c r="PBA21" s="225"/>
      <c r="PBB21" s="225"/>
      <c r="PBC21" s="225"/>
      <c r="PBD21" s="225"/>
      <c r="PBE21" s="225"/>
      <c r="PBF21" s="225"/>
      <c r="PBG21" s="225"/>
      <c r="PBH21" s="225"/>
      <c r="PBI21" s="225"/>
      <c r="PBJ21" s="225"/>
      <c r="PBK21" s="225"/>
      <c r="PBL21" s="225"/>
      <c r="PBM21" s="225"/>
      <c r="PBN21" s="225"/>
      <c r="PBO21" s="225"/>
      <c r="PBP21" s="225"/>
      <c r="PBQ21" s="225"/>
      <c r="PBR21" s="225"/>
      <c r="PBS21" s="225"/>
      <c r="PBT21" s="225"/>
      <c r="PBU21" s="225"/>
      <c r="PBV21" s="225"/>
      <c r="PBW21" s="225"/>
      <c r="PBX21" s="225"/>
      <c r="PBY21" s="225"/>
      <c r="PBZ21" s="225"/>
      <c r="PCA21" s="225"/>
      <c r="PCB21" s="225"/>
      <c r="PCC21" s="225"/>
      <c r="PCD21" s="225"/>
      <c r="PCE21" s="225"/>
      <c r="PCF21" s="225"/>
      <c r="PCG21" s="225"/>
      <c r="PCH21" s="225"/>
      <c r="PCI21" s="225"/>
      <c r="PCJ21" s="225"/>
      <c r="PCK21" s="225"/>
      <c r="PCL21" s="225"/>
      <c r="PCM21" s="225"/>
      <c r="PCN21" s="225"/>
      <c r="PCO21" s="225"/>
      <c r="PCP21" s="225"/>
      <c r="PCQ21" s="225"/>
      <c r="PCR21" s="225"/>
      <c r="PCS21" s="225"/>
      <c r="PCT21" s="225"/>
      <c r="PCU21" s="225"/>
      <c r="PCV21" s="225"/>
      <c r="PCW21" s="225"/>
      <c r="PCX21" s="225"/>
      <c r="PCY21" s="225"/>
      <c r="PCZ21" s="225"/>
      <c r="PDA21" s="225"/>
      <c r="PDB21" s="225"/>
      <c r="PDC21" s="225"/>
      <c r="PDD21" s="225"/>
      <c r="PDE21" s="225"/>
      <c r="PDF21" s="225"/>
      <c r="PDG21" s="225"/>
      <c r="PDH21" s="225"/>
      <c r="PDI21" s="225"/>
      <c r="PDJ21" s="225"/>
      <c r="PDK21" s="225"/>
      <c r="PDL21" s="225"/>
      <c r="PDM21" s="225"/>
      <c r="PDN21" s="225"/>
      <c r="PDO21" s="225"/>
      <c r="PDP21" s="225"/>
      <c r="PDQ21" s="225"/>
      <c r="PDR21" s="225"/>
      <c r="PDS21" s="225"/>
      <c r="PDT21" s="225"/>
      <c r="PDU21" s="225"/>
      <c r="PDV21" s="225"/>
      <c r="PDW21" s="225"/>
      <c r="PDX21" s="225"/>
      <c r="PDY21" s="225"/>
      <c r="PDZ21" s="225"/>
      <c r="PEA21" s="225"/>
      <c r="PEB21" s="225"/>
      <c r="PEC21" s="225"/>
      <c r="PED21" s="225"/>
      <c r="PEE21" s="225"/>
      <c r="PEF21" s="225"/>
      <c r="PEG21" s="225"/>
      <c r="PEH21" s="225"/>
      <c r="PEI21" s="225"/>
      <c r="PEJ21" s="225"/>
      <c r="PEK21" s="225"/>
      <c r="PEL21" s="225"/>
      <c r="PEM21" s="225"/>
      <c r="PEN21" s="225"/>
      <c r="PEO21" s="225"/>
      <c r="PEP21" s="225"/>
      <c r="PEQ21" s="225"/>
      <c r="PER21" s="225"/>
      <c r="PES21" s="225"/>
      <c r="PET21" s="225"/>
      <c r="PEU21" s="225"/>
      <c r="PEV21" s="225"/>
      <c r="PEW21" s="225"/>
      <c r="PEX21" s="225"/>
      <c r="PEY21" s="225"/>
      <c r="PEZ21" s="225"/>
      <c r="PFA21" s="225"/>
      <c r="PFB21" s="225"/>
      <c r="PFC21" s="225"/>
      <c r="PFD21" s="225"/>
      <c r="PFE21" s="225"/>
      <c r="PFF21" s="225"/>
      <c r="PFG21" s="225"/>
      <c r="PFH21" s="225"/>
      <c r="PFI21" s="225"/>
      <c r="PFJ21" s="225"/>
      <c r="PFK21" s="225"/>
      <c r="PFL21" s="225"/>
      <c r="PFM21" s="225"/>
      <c r="PFN21" s="225"/>
      <c r="PFO21" s="225"/>
      <c r="PFP21" s="225"/>
      <c r="PFQ21" s="225"/>
      <c r="PFR21" s="225"/>
      <c r="PFS21" s="225"/>
      <c r="PFT21" s="225"/>
      <c r="PFU21" s="225"/>
      <c r="PFV21" s="225"/>
      <c r="PFW21" s="225"/>
      <c r="PFX21" s="225"/>
      <c r="PFY21" s="225"/>
      <c r="PFZ21" s="225"/>
      <c r="PGA21" s="225"/>
      <c r="PGB21" s="225"/>
      <c r="PGC21" s="225"/>
      <c r="PGD21" s="225"/>
      <c r="PGE21" s="225"/>
      <c r="PGF21" s="225"/>
      <c r="PGG21" s="225"/>
      <c r="PGH21" s="225"/>
      <c r="PGI21" s="225"/>
      <c r="PGJ21" s="225"/>
      <c r="PGK21" s="225"/>
      <c r="PGL21" s="225"/>
      <c r="PGM21" s="225"/>
      <c r="PGN21" s="225"/>
      <c r="PGO21" s="225"/>
      <c r="PGP21" s="225"/>
      <c r="PGQ21" s="225"/>
      <c r="PGR21" s="225"/>
      <c r="PGS21" s="225"/>
      <c r="PGT21" s="225"/>
      <c r="PGU21" s="225"/>
      <c r="PGV21" s="225"/>
      <c r="PGW21" s="225"/>
      <c r="PGX21" s="225"/>
      <c r="PGY21" s="225"/>
      <c r="PGZ21" s="225"/>
      <c r="PHA21" s="225"/>
      <c r="PHB21" s="225"/>
      <c r="PHC21" s="225"/>
      <c r="PHD21" s="225"/>
      <c r="PHE21" s="225"/>
      <c r="PHF21" s="225"/>
      <c r="PHG21" s="225"/>
      <c r="PHH21" s="225"/>
      <c r="PHI21" s="225"/>
      <c r="PHJ21" s="225"/>
      <c r="PHK21" s="225"/>
      <c r="PHL21" s="225"/>
      <c r="PHM21" s="225"/>
      <c r="PHN21" s="225"/>
      <c r="PHO21" s="225"/>
      <c r="PHP21" s="225"/>
      <c r="PHQ21" s="225"/>
      <c r="PHR21" s="225"/>
      <c r="PHS21" s="225"/>
      <c r="PHT21" s="225"/>
      <c r="PHU21" s="225"/>
      <c r="PHV21" s="225"/>
      <c r="PHW21" s="225"/>
      <c r="PHX21" s="225"/>
      <c r="PHY21" s="225"/>
      <c r="PHZ21" s="225"/>
      <c r="PIA21" s="225"/>
      <c r="PIB21" s="225"/>
      <c r="PIC21" s="225"/>
      <c r="PID21" s="225"/>
      <c r="PIE21" s="225"/>
      <c r="PIF21" s="225"/>
      <c r="PIG21" s="225"/>
      <c r="PIH21" s="225"/>
      <c r="PII21" s="225"/>
      <c r="PIJ21" s="225"/>
      <c r="PIK21" s="225"/>
      <c r="PIL21" s="225"/>
      <c r="PIM21" s="225"/>
      <c r="PIN21" s="225"/>
      <c r="PIO21" s="225"/>
      <c r="PIP21" s="225"/>
      <c r="PIQ21" s="225"/>
      <c r="PIR21" s="225"/>
      <c r="PIS21" s="225"/>
      <c r="PIT21" s="225"/>
      <c r="PIU21" s="225"/>
      <c r="PIV21" s="225"/>
      <c r="PIW21" s="225"/>
      <c r="PIX21" s="225"/>
      <c r="PIY21" s="225"/>
      <c r="PIZ21" s="225"/>
      <c r="PJA21" s="225"/>
      <c r="PJB21" s="225"/>
      <c r="PJC21" s="225"/>
      <c r="PJD21" s="225"/>
      <c r="PJE21" s="225"/>
      <c r="PJF21" s="225"/>
      <c r="PJG21" s="225"/>
      <c r="PJH21" s="225"/>
      <c r="PJI21" s="225"/>
      <c r="PJJ21" s="225"/>
      <c r="PJK21" s="225"/>
      <c r="PJL21" s="225"/>
      <c r="PJM21" s="225"/>
      <c r="PJN21" s="225"/>
      <c r="PJO21" s="225"/>
      <c r="PJP21" s="225"/>
      <c r="PJQ21" s="225"/>
      <c r="PJR21" s="225"/>
      <c r="PJS21" s="225"/>
      <c r="PJT21" s="225"/>
      <c r="PJU21" s="225"/>
      <c r="PJV21" s="225"/>
      <c r="PJW21" s="225"/>
      <c r="PJX21" s="225"/>
      <c r="PJY21" s="225"/>
      <c r="PJZ21" s="225"/>
      <c r="PKA21" s="225"/>
      <c r="PKB21" s="225"/>
      <c r="PKC21" s="225"/>
      <c r="PKD21" s="225"/>
      <c r="PKE21" s="225"/>
      <c r="PKF21" s="225"/>
      <c r="PKG21" s="225"/>
      <c r="PKH21" s="225"/>
      <c r="PKI21" s="225"/>
      <c r="PKJ21" s="225"/>
      <c r="PKK21" s="225"/>
      <c r="PKL21" s="225"/>
      <c r="PKM21" s="225"/>
      <c r="PKN21" s="225"/>
      <c r="PKO21" s="225"/>
      <c r="PKP21" s="225"/>
      <c r="PKQ21" s="225"/>
      <c r="PKR21" s="225"/>
      <c r="PKS21" s="225"/>
      <c r="PKT21" s="225"/>
      <c r="PKU21" s="225"/>
      <c r="PKV21" s="225"/>
      <c r="PKW21" s="225"/>
      <c r="PKX21" s="225"/>
      <c r="PKY21" s="225"/>
      <c r="PKZ21" s="225"/>
      <c r="PLA21" s="225"/>
      <c r="PLB21" s="225"/>
      <c r="PLC21" s="225"/>
      <c r="PLD21" s="225"/>
      <c r="PLE21" s="225"/>
      <c r="PLF21" s="225"/>
      <c r="PLG21" s="225"/>
      <c r="PLH21" s="225"/>
      <c r="PLI21" s="225"/>
      <c r="PLJ21" s="225"/>
      <c r="PLK21" s="225"/>
      <c r="PLL21" s="225"/>
      <c r="PLM21" s="225"/>
      <c r="PLN21" s="225"/>
      <c r="PLO21" s="225"/>
      <c r="PLP21" s="225"/>
      <c r="PLQ21" s="225"/>
      <c r="PLR21" s="225"/>
      <c r="PLS21" s="225"/>
      <c r="PLT21" s="225"/>
      <c r="PLU21" s="225"/>
      <c r="PLV21" s="225"/>
      <c r="PLW21" s="225"/>
      <c r="PLX21" s="225"/>
      <c r="PLY21" s="225"/>
      <c r="PLZ21" s="225"/>
      <c r="PMA21" s="225"/>
      <c r="PMB21" s="225"/>
      <c r="PMC21" s="225"/>
      <c r="PMD21" s="225"/>
      <c r="PME21" s="225"/>
      <c r="PMF21" s="225"/>
      <c r="PMG21" s="225"/>
      <c r="PMH21" s="225"/>
      <c r="PMI21" s="225"/>
      <c r="PMJ21" s="225"/>
      <c r="PMK21" s="225"/>
      <c r="PML21" s="225"/>
      <c r="PMM21" s="225"/>
      <c r="PMN21" s="225"/>
      <c r="PMO21" s="225"/>
      <c r="PMP21" s="225"/>
      <c r="PMQ21" s="225"/>
      <c r="PMR21" s="225"/>
      <c r="PMS21" s="225"/>
      <c r="PMT21" s="225"/>
      <c r="PMU21" s="225"/>
      <c r="PMV21" s="225"/>
      <c r="PMW21" s="225"/>
      <c r="PMX21" s="225"/>
      <c r="PMY21" s="225"/>
      <c r="PMZ21" s="225"/>
      <c r="PNA21" s="225"/>
      <c r="PNB21" s="225"/>
      <c r="PNC21" s="225"/>
      <c r="PND21" s="225"/>
      <c r="PNE21" s="225"/>
      <c r="PNF21" s="225"/>
      <c r="PNG21" s="225"/>
      <c r="PNH21" s="225"/>
      <c r="PNI21" s="225"/>
      <c r="PNJ21" s="225"/>
      <c r="PNK21" s="225"/>
      <c r="PNL21" s="225"/>
      <c r="PNM21" s="225"/>
      <c r="PNN21" s="225"/>
      <c r="PNO21" s="225"/>
      <c r="PNP21" s="225"/>
      <c r="PNQ21" s="225"/>
      <c r="PNR21" s="225"/>
      <c r="PNS21" s="225"/>
      <c r="PNT21" s="225"/>
      <c r="PNU21" s="225"/>
      <c r="PNV21" s="225"/>
      <c r="PNW21" s="225"/>
      <c r="PNX21" s="225"/>
      <c r="PNY21" s="225"/>
      <c r="PNZ21" s="225"/>
      <c r="POA21" s="225"/>
      <c r="POB21" s="225"/>
      <c r="POC21" s="225"/>
      <c r="POD21" s="225"/>
      <c r="POE21" s="225"/>
      <c r="POF21" s="225"/>
      <c r="POG21" s="225"/>
      <c r="POH21" s="225"/>
      <c r="POI21" s="225"/>
      <c r="POJ21" s="225"/>
      <c r="POK21" s="225"/>
      <c r="POL21" s="225"/>
      <c r="POM21" s="225"/>
      <c r="PON21" s="225"/>
      <c r="POO21" s="225"/>
      <c r="POP21" s="225"/>
      <c r="POQ21" s="225"/>
      <c r="POR21" s="225"/>
      <c r="POS21" s="225"/>
      <c r="POT21" s="225"/>
      <c r="POU21" s="225"/>
      <c r="POV21" s="225"/>
      <c r="POW21" s="225"/>
      <c r="POX21" s="225"/>
      <c r="POY21" s="225"/>
      <c r="POZ21" s="225"/>
      <c r="PPA21" s="225"/>
      <c r="PPB21" s="225"/>
      <c r="PPC21" s="225"/>
      <c r="PPD21" s="225"/>
      <c r="PPE21" s="225"/>
      <c r="PPF21" s="225"/>
      <c r="PPG21" s="225"/>
      <c r="PPH21" s="225"/>
      <c r="PPI21" s="225"/>
      <c r="PPJ21" s="225"/>
      <c r="PPK21" s="225"/>
      <c r="PPL21" s="225"/>
      <c r="PPM21" s="225"/>
      <c r="PPN21" s="225"/>
      <c r="PPO21" s="225"/>
      <c r="PPP21" s="225"/>
      <c r="PPQ21" s="225"/>
      <c r="PPR21" s="225"/>
      <c r="PPS21" s="225"/>
      <c r="PPT21" s="225"/>
      <c r="PPU21" s="225"/>
      <c r="PPV21" s="225"/>
      <c r="PPW21" s="225"/>
      <c r="PPX21" s="225"/>
      <c r="PPY21" s="225"/>
      <c r="PPZ21" s="225"/>
      <c r="PQA21" s="225"/>
      <c r="PQB21" s="225"/>
      <c r="PQC21" s="225"/>
      <c r="PQD21" s="225"/>
      <c r="PQE21" s="225"/>
      <c r="PQF21" s="225"/>
      <c r="PQG21" s="225"/>
      <c r="PQH21" s="225"/>
      <c r="PQI21" s="225"/>
      <c r="PQJ21" s="225"/>
      <c r="PQK21" s="225"/>
      <c r="PQL21" s="225"/>
      <c r="PQM21" s="225"/>
      <c r="PQN21" s="225"/>
      <c r="PQO21" s="225"/>
      <c r="PQP21" s="225"/>
      <c r="PQQ21" s="225"/>
      <c r="PQR21" s="225"/>
      <c r="PQS21" s="225"/>
      <c r="PQT21" s="225"/>
      <c r="PQU21" s="225"/>
      <c r="PQV21" s="225"/>
      <c r="PQW21" s="225"/>
      <c r="PQX21" s="225"/>
      <c r="PQY21" s="225"/>
      <c r="PQZ21" s="225"/>
      <c r="PRA21" s="225"/>
      <c r="PRB21" s="225"/>
      <c r="PRC21" s="225"/>
      <c r="PRD21" s="225"/>
      <c r="PRE21" s="225"/>
      <c r="PRF21" s="225"/>
      <c r="PRG21" s="225"/>
      <c r="PRH21" s="225"/>
      <c r="PRI21" s="225"/>
      <c r="PRJ21" s="225"/>
      <c r="PRK21" s="225"/>
      <c r="PRL21" s="225"/>
      <c r="PRM21" s="225"/>
      <c r="PRN21" s="225"/>
      <c r="PRO21" s="225"/>
      <c r="PRP21" s="225"/>
      <c r="PRQ21" s="225"/>
      <c r="PRR21" s="225"/>
      <c r="PRS21" s="225"/>
      <c r="PRT21" s="225"/>
      <c r="PRU21" s="225"/>
      <c r="PRV21" s="225"/>
      <c r="PRW21" s="225"/>
      <c r="PRX21" s="225"/>
      <c r="PRY21" s="225"/>
      <c r="PRZ21" s="225"/>
      <c r="PSA21" s="225"/>
      <c r="PSB21" s="225"/>
      <c r="PSC21" s="225"/>
      <c r="PSD21" s="225"/>
      <c r="PSE21" s="225"/>
      <c r="PSF21" s="225"/>
      <c r="PSG21" s="225"/>
      <c r="PSH21" s="225"/>
      <c r="PSI21" s="225"/>
      <c r="PSJ21" s="225"/>
      <c r="PSK21" s="225"/>
      <c r="PSL21" s="225"/>
      <c r="PSM21" s="225"/>
      <c r="PSN21" s="225"/>
      <c r="PSO21" s="225"/>
      <c r="PSP21" s="225"/>
      <c r="PSQ21" s="225"/>
      <c r="PSR21" s="225"/>
      <c r="PSS21" s="225"/>
      <c r="PST21" s="225"/>
      <c r="PSU21" s="225"/>
      <c r="PSV21" s="225"/>
      <c r="PSW21" s="225"/>
      <c r="PSX21" s="225"/>
      <c r="PSY21" s="225"/>
      <c r="PSZ21" s="225"/>
      <c r="PTA21" s="225"/>
      <c r="PTB21" s="225"/>
      <c r="PTC21" s="225"/>
      <c r="PTD21" s="225"/>
      <c r="PTE21" s="225"/>
      <c r="PTF21" s="225"/>
      <c r="PTG21" s="225"/>
      <c r="PTH21" s="225"/>
      <c r="PTI21" s="225"/>
      <c r="PTJ21" s="225"/>
      <c r="PTK21" s="225"/>
      <c r="PTL21" s="225"/>
      <c r="PTM21" s="225"/>
      <c r="PTN21" s="225"/>
      <c r="PTO21" s="225"/>
      <c r="PTP21" s="225"/>
      <c r="PTQ21" s="225"/>
      <c r="PTR21" s="225"/>
      <c r="PTS21" s="225"/>
      <c r="PTT21" s="225"/>
      <c r="PTU21" s="225"/>
      <c r="PTV21" s="225"/>
      <c r="PTW21" s="225"/>
      <c r="PTX21" s="225"/>
      <c r="PTY21" s="225"/>
      <c r="PTZ21" s="225"/>
      <c r="PUA21" s="225"/>
      <c r="PUB21" s="225"/>
      <c r="PUC21" s="225"/>
      <c r="PUD21" s="225"/>
      <c r="PUE21" s="225"/>
      <c r="PUF21" s="225"/>
      <c r="PUG21" s="225"/>
      <c r="PUH21" s="225"/>
      <c r="PUI21" s="225"/>
      <c r="PUJ21" s="225"/>
      <c r="PUK21" s="225"/>
      <c r="PUL21" s="225"/>
      <c r="PUM21" s="225"/>
      <c r="PUN21" s="225"/>
      <c r="PUO21" s="225"/>
      <c r="PUP21" s="225"/>
      <c r="PUQ21" s="225"/>
      <c r="PUR21" s="225"/>
      <c r="PUS21" s="225"/>
      <c r="PUT21" s="225"/>
      <c r="PUU21" s="225"/>
      <c r="PUV21" s="225"/>
      <c r="PUW21" s="225"/>
      <c r="PUX21" s="225"/>
      <c r="PUY21" s="225"/>
      <c r="PUZ21" s="225"/>
      <c r="PVA21" s="225"/>
      <c r="PVB21" s="225"/>
      <c r="PVC21" s="225"/>
      <c r="PVD21" s="225"/>
      <c r="PVE21" s="225"/>
      <c r="PVF21" s="225"/>
      <c r="PVG21" s="225"/>
      <c r="PVH21" s="225"/>
      <c r="PVI21" s="225"/>
      <c r="PVJ21" s="225"/>
      <c r="PVK21" s="225"/>
      <c r="PVL21" s="225"/>
      <c r="PVM21" s="225"/>
      <c r="PVN21" s="225"/>
      <c r="PVO21" s="225"/>
      <c r="PVP21" s="225"/>
      <c r="PVQ21" s="225"/>
      <c r="PVR21" s="225"/>
      <c r="PVS21" s="225"/>
      <c r="PVT21" s="225"/>
      <c r="PVU21" s="225"/>
      <c r="PVV21" s="225"/>
      <c r="PVW21" s="225"/>
      <c r="PVX21" s="225"/>
      <c r="PVY21" s="225"/>
      <c r="PVZ21" s="225"/>
      <c r="PWA21" s="225"/>
      <c r="PWB21" s="225"/>
      <c r="PWC21" s="225"/>
      <c r="PWD21" s="225"/>
      <c r="PWE21" s="225"/>
      <c r="PWF21" s="225"/>
      <c r="PWG21" s="225"/>
      <c r="PWH21" s="225"/>
      <c r="PWI21" s="225"/>
      <c r="PWJ21" s="225"/>
      <c r="PWK21" s="225"/>
      <c r="PWL21" s="225"/>
      <c r="PWM21" s="225"/>
      <c r="PWN21" s="225"/>
      <c r="PWO21" s="225"/>
      <c r="PWP21" s="225"/>
      <c r="PWQ21" s="225"/>
      <c r="PWR21" s="225"/>
      <c r="PWS21" s="225"/>
      <c r="PWT21" s="225"/>
      <c r="PWU21" s="225"/>
      <c r="PWV21" s="225"/>
      <c r="PWW21" s="225"/>
      <c r="PWX21" s="225"/>
      <c r="PWY21" s="225"/>
      <c r="PWZ21" s="225"/>
      <c r="PXA21" s="225"/>
      <c r="PXB21" s="225"/>
      <c r="PXC21" s="225"/>
      <c r="PXD21" s="225"/>
      <c r="PXE21" s="225"/>
      <c r="PXF21" s="225"/>
      <c r="PXG21" s="225"/>
      <c r="PXH21" s="225"/>
      <c r="PXI21" s="225"/>
      <c r="PXJ21" s="225"/>
      <c r="PXK21" s="225"/>
      <c r="PXL21" s="225"/>
      <c r="PXM21" s="225"/>
      <c r="PXN21" s="225"/>
      <c r="PXO21" s="225"/>
      <c r="PXP21" s="225"/>
      <c r="PXQ21" s="225"/>
      <c r="PXR21" s="225"/>
      <c r="PXS21" s="225"/>
      <c r="PXT21" s="225"/>
      <c r="PXU21" s="225"/>
      <c r="PXV21" s="225"/>
      <c r="PXW21" s="225"/>
      <c r="PXX21" s="225"/>
      <c r="PXY21" s="225"/>
      <c r="PXZ21" s="225"/>
      <c r="PYA21" s="225"/>
      <c r="PYB21" s="225"/>
      <c r="PYC21" s="225"/>
      <c r="PYD21" s="225"/>
      <c r="PYE21" s="225"/>
      <c r="PYF21" s="225"/>
      <c r="PYG21" s="225"/>
      <c r="PYH21" s="225"/>
      <c r="PYI21" s="225"/>
      <c r="PYJ21" s="225"/>
      <c r="PYK21" s="225"/>
      <c r="PYL21" s="225"/>
      <c r="PYM21" s="225"/>
      <c r="PYN21" s="225"/>
      <c r="PYO21" s="225"/>
      <c r="PYP21" s="225"/>
      <c r="PYQ21" s="225"/>
      <c r="PYR21" s="225"/>
      <c r="PYS21" s="225"/>
      <c r="PYT21" s="225"/>
      <c r="PYU21" s="225"/>
      <c r="PYV21" s="225"/>
      <c r="PYW21" s="225"/>
      <c r="PYX21" s="225"/>
      <c r="PYY21" s="225"/>
      <c r="PYZ21" s="225"/>
      <c r="PZA21" s="225"/>
      <c r="PZB21" s="225"/>
      <c r="PZC21" s="225"/>
      <c r="PZD21" s="225"/>
      <c r="PZE21" s="225"/>
      <c r="PZF21" s="225"/>
      <c r="PZG21" s="225"/>
      <c r="PZH21" s="225"/>
      <c r="PZI21" s="225"/>
      <c r="PZJ21" s="225"/>
      <c r="PZK21" s="225"/>
      <c r="PZL21" s="225"/>
      <c r="PZM21" s="225"/>
      <c r="PZN21" s="225"/>
      <c r="PZO21" s="225"/>
      <c r="PZP21" s="225"/>
      <c r="PZQ21" s="225"/>
      <c r="PZR21" s="225"/>
      <c r="PZS21" s="225"/>
      <c r="PZT21" s="225"/>
      <c r="PZU21" s="225"/>
      <c r="PZV21" s="225"/>
      <c r="PZW21" s="225"/>
      <c r="PZX21" s="225"/>
      <c r="PZY21" s="225"/>
      <c r="PZZ21" s="225"/>
      <c r="QAA21" s="225"/>
      <c r="QAB21" s="225"/>
      <c r="QAC21" s="225"/>
      <c r="QAD21" s="225"/>
      <c r="QAE21" s="225"/>
      <c r="QAF21" s="225"/>
      <c r="QAG21" s="225"/>
      <c r="QAH21" s="225"/>
      <c r="QAI21" s="225"/>
      <c r="QAJ21" s="225"/>
      <c r="QAK21" s="225"/>
      <c r="QAL21" s="225"/>
      <c r="QAM21" s="225"/>
      <c r="QAN21" s="225"/>
      <c r="QAO21" s="225"/>
      <c r="QAP21" s="225"/>
      <c r="QAQ21" s="225"/>
      <c r="QAR21" s="225"/>
      <c r="QAS21" s="225"/>
      <c r="QAT21" s="225"/>
      <c r="QAU21" s="225"/>
      <c r="QAV21" s="225"/>
      <c r="QAW21" s="225"/>
      <c r="QAX21" s="225"/>
      <c r="QAY21" s="225"/>
      <c r="QAZ21" s="225"/>
      <c r="QBA21" s="225"/>
      <c r="QBB21" s="225"/>
      <c r="QBC21" s="225"/>
      <c r="QBD21" s="225"/>
      <c r="QBE21" s="225"/>
      <c r="QBF21" s="225"/>
      <c r="QBG21" s="225"/>
      <c r="QBH21" s="225"/>
      <c r="QBI21" s="225"/>
      <c r="QBJ21" s="225"/>
      <c r="QBK21" s="225"/>
      <c r="QBL21" s="225"/>
      <c r="QBM21" s="225"/>
      <c r="QBN21" s="225"/>
      <c r="QBO21" s="225"/>
      <c r="QBP21" s="225"/>
      <c r="QBQ21" s="225"/>
      <c r="QBR21" s="225"/>
      <c r="QBS21" s="225"/>
      <c r="QBT21" s="225"/>
      <c r="QBU21" s="225"/>
      <c r="QBV21" s="225"/>
      <c r="QBW21" s="225"/>
      <c r="QBX21" s="225"/>
      <c r="QBY21" s="225"/>
      <c r="QBZ21" s="225"/>
      <c r="QCA21" s="225"/>
      <c r="QCB21" s="225"/>
      <c r="QCC21" s="225"/>
      <c r="QCD21" s="225"/>
      <c r="QCE21" s="225"/>
      <c r="QCF21" s="225"/>
      <c r="QCG21" s="225"/>
      <c r="QCH21" s="225"/>
      <c r="QCI21" s="225"/>
      <c r="QCJ21" s="225"/>
      <c r="QCK21" s="225"/>
      <c r="QCL21" s="225"/>
      <c r="QCM21" s="225"/>
      <c r="QCN21" s="225"/>
      <c r="QCO21" s="225"/>
      <c r="QCP21" s="225"/>
      <c r="QCQ21" s="225"/>
      <c r="QCR21" s="225"/>
      <c r="QCS21" s="225"/>
      <c r="QCT21" s="225"/>
      <c r="QCU21" s="225"/>
      <c r="QCV21" s="225"/>
      <c r="QCW21" s="225"/>
      <c r="QCX21" s="225"/>
      <c r="QCY21" s="225"/>
      <c r="QCZ21" s="225"/>
      <c r="QDA21" s="225"/>
      <c r="QDB21" s="225"/>
      <c r="QDC21" s="225"/>
      <c r="QDD21" s="225"/>
      <c r="QDE21" s="225"/>
      <c r="QDF21" s="225"/>
      <c r="QDG21" s="225"/>
      <c r="QDH21" s="225"/>
      <c r="QDI21" s="225"/>
      <c r="QDJ21" s="225"/>
      <c r="QDK21" s="225"/>
      <c r="QDL21" s="225"/>
      <c r="QDM21" s="225"/>
      <c r="QDN21" s="225"/>
      <c r="QDO21" s="225"/>
      <c r="QDP21" s="225"/>
      <c r="QDQ21" s="225"/>
      <c r="QDR21" s="225"/>
      <c r="QDS21" s="225"/>
      <c r="QDT21" s="225"/>
      <c r="QDU21" s="225"/>
      <c r="QDV21" s="225"/>
      <c r="QDW21" s="225"/>
      <c r="QDX21" s="225"/>
      <c r="QDY21" s="225"/>
      <c r="QDZ21" s="225"/>
      <c r="QEA21" s="225"/>
      <c r="QEB21" s="225"/>
      <c r="QEC21" s="225"/>
      <c r="QED21" s="225"/>
      <c r="QEE21" s="225"/>
      <c r="QEF21" s="225"/>
      <c r="QEG21" s="225"/>
      <c r="QEH21" s="225"/>
      <c r="QEI21" s="225"/>
      <c r="QEJ21" s="225"/>
      <c r="QEK21" s="225"/>
      <c r="QEL21" s="225"/>
      <c r="QEM21" s="225"/>
      <c r="QEN21" s="225"/>
      <c r="QEO21" s="225"/>
      <c r="QEP21" s="225"/>
      <c r="QEQ21" s="225"/>
      <c r="QER21" s="225"/>
      <c r="QES21" s="225"/>
      <c r="QET21" s="225"/>
      <c r="QEU21" s="225"/>
      <c r="QEV21" s="225"/>
      <c r="QEW21" s="225"/>
      <c r="QEX21" s="225"/>
      <c r="QEY21" s="225"/>
      <c r="QEZ21" s="225"/>
      <c r="QFA21" s="225"/>
      <c r="QFB21" s="225"/>
      <c r="QFC21" s="225"/>
      <c r="QFD21" s="225"/>
      <c r="QFE21" s="225"/>
      <c r="QFF21" s="225"/>
      <c r="QFG21" s="225"/>
      <c r="QFH21" s="225"/>
      <c r="QFI21" s="225"/>
      <c r="QFJ21" s="225"/>
      <c r="QFK21" s="225"/>
      <c r="QFL21" s="225"/>
      <c r="QFM21" s="225"/>
      <c r="QFN21" s="225"/>
      <c r="QFO21" s="225"/>
      <c r="QFP21" s="225"/>
      <c r="QFQ21" s="225"/>
      <c r="QFR21" s="225"/>
      <c r="QFS21" s="225"/>
      <c r="QFT21" s="225"/>
      <c r="QFU21" s="225"/>
      <c r="QFV21" s="225"/>
      <c r="QFW21" s="225"/>
      <c r="QFX21" s="225"/>
      <c r="QFY21" s="225"/>
      <c r="QFZ21" s="225"/>
      <c r="QGA21" s="225"/>
      <c r="QGB21" s="225"/>
      <c r="QGC21" s="225"/>
      <c r="QGD21" s="225"/>
      <c r="QGE21" s="225"/>
      <c r="QGF21" s="225"/>
      <c r="QGG21" s="225"/>
      <c r="QGH21" s="225"/>
      <c r="QGI21" s="225"/>
      <c r="QGJ21" s="225"/>
      <c r="QGK21" s="225"/>
      <c r="QGL21" s="225"/>
      <c r="QGM21" s="225"/>
      <c r="QGN21" s="225"/>
      <c r="QGO21" s="225"/>
      <c r="QGP21" s="225"/>
      <c r="QGQ21" s="225"/>
      <c r="QGR21" s="225"/>
      <c r="QGS21" s="225"/>
      <c r="QGT21" s="225"/>
      <c r="QGU21" s="225"/>
      <c r="QGV21" s="225"/>
      <c r="QGW21" s="225"/>
      <c r="QGX21" s="225"/>
      <c r="QGY21" s="225"/>
      <c r="QGZ21" s="225"/>
      <c r="QHA21" s="225"/>
      <c r="QHB21" s="225"/>
      <c r="QHC21" s="225"/>
      <c r="QHD21" s="225"/>
      <c r="QHE21" s="225"/>
      <c r="QHF21" s="225"/>
      <c r="QHG21" s="225"/>
      <c r="QHH21" s="225"/>
      <c r="QHI21" s="225"/>
      <c r="QHJ21" s="225"/>
      <c r="QHK21" s="225"/>
      <c r="QHL21" s="225"/>
      <c r="QHM21" s="225"/>
      <c r="QHN21" s="225"/>
      <c r="QHO21" s="225"/>
      <c r="QHP21" s="225"/>
      <c r="QHQ21" s="225"/>
      <c r="QHR21" s="225"/>
      <c r="QHS21" s="225"/>
      <c r="QHT21" s="225"/>
      <c r="QHU21" s="225"/>
      <c r="QHV21" s="225"/>
      <c r="QHW21" s="225"/>
      <c r="QHX21" s="225"/>
      <c r="QHY21" s="225"/>
      <c r="QHZ21" s="225"/>
      <c r="QIA21" s="225"/>
      <c r="QIB21" s="225"/>
      <c r="QIC21" s="225"/>
      <c r="QID21" s="225"/>
      <c r="QIE21" s="225"/>
      <c r="QIF21" s="225"/>
      <c r="QIG21" s="225"/>
      <c r="QIH21" s="225"/>
      <c r="QII21" s="225"/>
      <c r="QIJ21" s="225"/>
      <c r="QIK21" s="225"/>
      <c r="QIL21" s="225"/>
      <c r="QIM21" s="225"/>
      <c r="QIN21" s="225"/>
      <c r="QIO21" s="225"/>
      <c r="QIP21" s="225"/>
      <c r="QIQ21" s="225"/>
      <c r="QIR21" s="225"/>
      <c r="QIS21" s="225"/>
      <c r="QIT21" s="225"/>
      <c r="QIU21" s="225"/>
      <c r="QIV21" s="225"/>
      <c r="QIW21" s="225"/>
      <c r="QIX21" s="225"/>
      <c r="QIY21" s="225"/>
      <c r="QIZ21" s="225"/>
      <c r="QJA21" s="225"/>
      <c r="QJB21" s="225"/>
      <c r="QJC21" s="225"/>
      <c r="QJD21" s="225"/>
      <c r="QJE21" s="225"/>
      <c r="QJF21" s="225"/>
      <c r="QJG21" s="225"/>
      <c r="QJH21" s="225"/>
      <c r="QJI21" s="225"/>
      <c r="QJJ21" s="225"/>
      <c r="QJK21" s="225"/>
      <c r="QJL21" s="225"/>
      <c r="QJM21" s="225"/>
      <c r="QJN21" s="225"/>
      <c r="QJO21" s="225"/>
      <c r="QJP21" s="225"/>
      <c r="QJQ21" s="225"/>
      <c r="QJR21" s="225"/>
      <c r="QJS21" s="225"/>
      <c r="QJT21" s="225"/>
      <c r="QJU21" s="225"/>
      <c r="QJV21" s="225"/>
      <c r="QJW21" s="225"/>
      <c r="QJX21" s="225"/>
      <c r="QJY21" s="225"/>
      <c r="QJZ21" s="225"/>
      <c r="QKA21" s="225"/>
      <c r="QKB21" s="225"/>
      <c r="QKC21" s="225"/>
      <c r="QKD21" s="225"/>
      <c r="QKE21" s="225"/>
      <c r="QKF21" s="225"/>
      <c r="QKG21" s="225"/>
      <c r="QKH21" s="225"/>
      <c r="QKI21" s="225"/>
      <c r="QKJ21" s="225"/>
      <c r="QKK21" s="225"/>
      <c r="QKL21" s="225"/>
      <c r="QKM21" s="225"/>
      <c r="QKN21" s="225"/>
      <c r="QKO21" s="225"/>
      <c r="QKP21" s="225"/>
      <c r="QKQ21" s="225"/>
      <c r="QKR21" s="225"/>
      <c r="QKS21" s="225"/>
      <c r="QKT21" s="225"/>
      <c r="QKU21" s="225"/>
      <c r="QKV21" s="225"/>
      <c r="QKW21" s="225"/>
      <c r="QKX21" s="225"/>
      <c r="QKY21" s="225"/>
      <c r="QKZ21" s="225"/>
      <c r="QLA21" s="225"/>
      <c r="QLB21" s="225"/>
      <c r="QLC21" s="225"/>
      <c r="QLD21" s="225"/>
      <c r="QLE21" s="225"/>
      <c r="QLF21" s="225"/>
      <c r="QLG21" s="225"/>
      <c r="QLH21" s="225"/>
      <c r="QLI21" s="225"/>
      <c r="QLJ21" s="225"/>
      <c r="QLK21" s="225"/>
      <c r="QLL21" s="225"/>
      <c r="QLM21" s="225"/>
      <c r="QLN21" s="225"/>
      <c r="QLO21" s="225"/>
      <c r="QLP21" s="225"/>
      <c r="QLQ21" s="225"/>
      <c r="QLR21" s="225"/>
      <c r="QLS21" s="225"/>
      <c r="QLT21" s="225"/>
      <c r="QLU21" s="225"/>
      <c r="QLV21" s="225"/>
      <c r="QLW21" s="225"/>
      <c r="QLX21" s="225"/>
      <c r="QLY21" s="225"/>
      <c r="QLZ21" s="225"/>
      <c r="QMA21" s="225"/>
      <c r="QMB21" s="225"/>
      <c r="QMC21" s="225"/>
      <c r="QMD21" s="225"/>
      <c r="QME21" s="225"/>
      <c r="QMF21" s="225"/>
      <c r="QMG21" s="225"/>
      <c r="QMH21" s="225"/>
      <c r="QMI21" s="225"/>
      <c r="QMJ21" s="225"/>
      <c r="QMK21" s="225"/>
      <c r="QML21" s="225"/>
      <c r="QMM21" s="225"/>
      <c r="QMN21" s="225"/>
      <c r="QMO21" s="225"/>
      <c r="QMP21" s="225"/>
      <c r="QMQ21" s="225"/>
      <c r="QMR21" s="225"/>
      <c r="QMS21" s="225"/>
      <c r="QMT21" s="225"/>
      <c r="QMU21" s="225"/>
      <c r="QMV21" s="225"/>
      <c r="QMW21" s="225"/>
      <c r="QMX21" s="225"/>
      <c r="QMY21" s="225"/>
      <c r="QMZ21" s="225"/>
      <c r="QNA21" s="225"/>
      <c r="QNB21" s="225"/>
      <c r="QNC21" s="225"/>
      <c r="QND21" s="225"/>
      <c r="QNE21" s="225"/>
      <c r="QNF21" s="225"/>
      <c r="QNG21" s="225"/>
      <c r="QNH21" s="225"/>
      <c r="QNI21" s="225"/>
      <c r="QNJ21" s="225"/>
      <c r="QNK21" s="225"/>
      <c r="QNL21" s="225"/>
      <c r="QNM21" s="225"/>
      <c r="QNN21" s="225"/>
      <c r="QNO21" s="225"/>
      <c r="QNP21" s="225"/>
      <c r="QNQ21" s="225"/>
      <c r="QNR21" s="225"/>
      <c r="QNS21" s="225"/>
      <c r="QNT21" s="225"/>
      <c r="QNU21" s="225"/>
      <c r="QNV21" s="225"/>
      <c r="QNW21" s="225"/>
      <c r="QNX21" s="225"/>
      <c r="QNY21" s="225"/>
      <c r="QNZ21" s="225"/>
      <c r="QOA21" s="225"/>
      <c r="QOB21" s="225"/>
      <c r="QOC21" s="225"/>
      <c r="QOD21" s="225"/>
      <c r="QOE21" s="225"/>
      <c r="QOF21" s="225"/>
      <c r="QOG21" s="225"/>
      <c r="QOH21" s="225"/>
      <c r="QOI21" s="225"/>
      <c r="QOJ21" s="225"/>
      <c r="QOK21" s="225"/>
      <c r="QOL21" s="225"/>
      <c r="QOM21" s="225"/>
      <c r="QON21" s="225"/>
      <c r="QOO21" s="225"/>
      <c r="QOP21" s="225"/>
      <c r="QOQ21" s="225"/>
      <c r="QOR21" s="225"/>
      <c r="QOS21" s="225"/>
      <c r="QOT21" s="225"/>
      <c r="QOU21" s="225"/>
      <c r="QOV21" s="225"/>
      <c r="QOW21" s="225"/>
      <c r="QOX21" s="225"/>
      <c r="QOY21" s="225"/>
      <c r="QOZ21" s="225"/>
      <c r="QPA21" s="225"/>
      <c r="QPB21" s="225"/>
      <c r="QPC21" s="225"/>
      <c r="QPD21" s="225"/>
      <c r="QPE21" s="225"/>
      <c r="QPF21" s="225"/>
      <c r="QPG21" s="225"/>
      <c r="QPH21" s="225"/>
      <c r="QPI21" s="225"/>
      <c r="QPJ21" s="225"/>
      <c r="QPK21" s="225"/>
      <c r="QPL21" s="225"/>
      <c r="QPM21" s="225"/>
      <c r="QPN21" s="225"/>
      <c r="QPO21" s="225"/>
      <c r="QPP21" s="225"/>
      <c r="QPQ21" s="225"/>
      <c r="QPR21" s="225"/>
      <c r="QPS21" s="225"/>
      <c r="QPT21" s="225"/>
      <c r="QPU21" s="225"/>
      <c r="QPV21" s="225"/>
      <c r="QPW21" s="225"/>
      <c r="QPX21" s="225"/>
      <c r="QPY21" s="225"/>
      <c r="QPZ21" s="225"/>
      <c r="QQA21" s="225"/>
      <c r="QQB21" s="225"/>
      <c r="QQC21" s="225"/>
      <c r="QQD21" s="225"/>
      <c r="QQE21" s="225"/>
      <c r="QQF21" s="225"/>
      <c r="QQG21" s="225"/>
      <c r="QQH21" s="225"/>
      <c r="QQI21" s="225"/>
      <c r="QQJ21" s="225"/>
      <c r="QQK21" s="225"/>
      <c r="QQL21" s="225"/>
      <c r="QQM21" s="225"/>
      <c r="QQN21" s="225"/>
      <c r="QQO21" s="225"/>
      <c r="QQP21" s="225"/>
      <c r="QQQ21" s="225"/>
      <c r="QQR21" s="225"/>
      <c r="QQS21" s="225"/>
      <c r="QQT21" s="225"/>
      <c r="QQU21" s="225"/>
      <c r="QQV21" s="225"/>
      <c r="QQW21" s="225"/>
      <c r="QQX21" s="225"/>
      <c r="QQY21" s="225"/>
      <c r="QQZ21" s="225"/>
      <c r="QRA21" s="225"/>
      <c r="QRB21" s="225"/>
      <c r="QRC21" s="225"/>
      <c r="QRD21" s="225"/>
      <c r="QRE21" s="225"/>
      <c r="QRF21" s="225"/>
      <c r="QRG21" s="225"/>
      <c r="QRH21" s="225"/>
      <c r="QRI21" s="225"/>
      <c r="QRJ21" s="225"/>
      <c r="QRK21" s="225"/>
      <c r="QRL21" s="225"/>
      <c r="QRM21" s="225"/>
      <c r="QRN21" s="225"/>
      <c r="QRO21" s="225"/>
      <c r="QRP21" s="225"/>
      <c r="QRQ21" s="225"/>
      <c r="QRR21" s="225"/>
      <c r="QRS21" s="225"/>
      <c r="QRT21" s="225"/>
      <c r="QRU21" s="225"/>
      <c r="QRV21" s="225"/>
      <c r="QRW21" s="225"/>
      <c r="QRX21" s="225"/>
      <c r="QRY21" s="225"/>
      <c r="QRZ21" s="225"/>
      <c r="QSA21" s="225"/>
      <c r="QSB21" s="225"/>
      <c r="QSC21" s="225"/>
      <c r="QSD21" s="225"/>
      <c r="QSE21" s="225"/>
      <c r="QSF21" s="225"/>
      <c r="QSG21" s="225"/>
      <c r="QSH21" s="225"/>
      <c r="QSI21" s="225"/>
      <c r="QSJ21" s="225"/>
      <c r="QSK21" s="225"/>
      <c r="QSL21" s="225"/>
      <c r="QSM21" s="225"/>
      <c r="QSN21" s="225"/>
      <c r="QSO21" s="225"/>
      <c r="QSP21" s="225"/>
      <c r="QSQ21" s="225"/>
      <c r="QSR21" s="225"/>
      <c r="QSS21" s="225"/>
      <c r="QST21" s="225"/>
      <c r="QSU21" s="225"/>
      <c r="QSV21" s="225"/>
      <c r="QSW21" s="225"/>
      <c r="QSX21" s="225"/>
      <c r="QSY21" s="225"/>
      <c r="QSZ21" s="225"/>
      <c r="QTA21" s="225"/>
      <c r="QTB21" s="225"/>
      <c r="QTC21" s="225"/>
      <c r="QTD21" s="225"/>
      <c r="QTE21" s="225"/>
      <c r="QTF21" s="225"/>
      <c r="QTG21" s="225"/>
      <c r="QTH21" s="225"/>
      <c r="QTI21" s="225"/>
      <c r="QTJ21" s="225"/>
      <c r="QTK21" s="225"/>
      <c r="QTL21" s="225"/>
      <c r="QTM21" s="225"/>
      <c r="QTN21" s="225"/>
      <c r="QTO21" s="225"/>
      <c r="QTP21" s="225"/>
      <c r="QTQ21" s="225"/>
      <c r="QTR21" s="225"/>
      <c r="QTS21" s="225"/>
      <c r="QTT21" s="225"/>
      <c r="QTU21" s="225"/>
      <c r="QTV21" s="225"/>
      <c r="QTW21" s="225"/>
      <c r="QTX21" s="225"/>
      <c r="QTY21" s="225"/>
      <c r="QTZ21" s="225"/>
      <c r="QUA21" s="225"/>
      <c r="QUB21" s="225"/>
      <c r="QUC21" s="225"/>
      <c r="QUD21" s="225"/>
      <c r="QUE21" s="225"/>
      <c r="QUF21" s="225"/>
      <c r="QUG21" s="225"/>
      <c r="QUH21" s="225"/>
      <c r="QUI21" s="225"/>
      <c r="QUJ21" s="225"/>
      <c r="QUK21" s="225"/>
      <c r="QUL21" s="225"/>
      <c r="QUM21" s="225"/>
      <c r="QUN21" s="225"/>
      <c r="QUO21" s="225"/>
      <c r="QUP21" s="225"/>
      <c r="QUQ21" s="225"/>
      <c r="QUR21" s="225"/>
      <c r="QUS21" s="225"/>
      <c r="QUT21" s="225"/>
      <c r="QUU21" s="225"/>
      <c r="QUV21" s="225"/>
      <c r="QUW21" s="225"/>
      <c r="QUX21" s="225"/>
      <c r="QUY21" s="225"/>
      <c r="QUZ21" s="225"/>
      <c r="QVA21" s="225"/>
      <c r="QVB21" s="225"/>
      <c r="QVC21" s="225"/>
      <c r="QVD21" s="225"/>
      <c r="QVE21" s="225"/>
      <c r="QVF21" s="225"/>
      <c r="QVG21" s="225"/>
      <c r="QVH21" s="225"/>
      <c r="QVI21" s="225"/>
      <c r="QVJ21" s="225"/>
      <c r="QVK21" s="225"/>
      <c r="QVL21" s="225"/>
      <c r="QVM21" s="225"/>
      <c r="QVN21" s="225"/>
      <c r="QVO21" s="225"/>
      <c r="QVP21" s="225"/>
      <c r="QVQ21" s="225"/>
      <c r="QVR21" s="225"/>
      <c r="QVS21" s="225"/>
      <c r="QVT21" s="225"/>
      <c r="QVU21" s="225"/>
      <c r="QVV21" s="225"/>
      <c r="QVW21" s="225"/>
      <c r="QVX21" s="225"/>
      <c r="QVY21" s="225"/>
      <c r="QVZ21" s="225"/>
      <c r="QWA21" s="225"/>
      <c r="QWB21" s="225"/>
      <c r="QWC21" s="225"/>
      <c r="QWD21" s="225"/>
      <c r="QWE21" s="225"/>
      <c r="QWF21" s="225"/>
      <c r="QWG21" s="225"/>
      <c r="QWH21" s="225"/>
      <c r="QWI21" s="225"/>
      <c r="QWJ21" s="225"/>
      <c r="QWK21" s="225"/>
      <c r="QWL21" s="225"/>
      <c r="QWM21" s="225"/>
      <c r="QWN21" s="225"/>
      <c r="QWO21" s="225"/>
      <c r="QWP21" s="225"/>
      <c r="QWQ21" s="225"/>
      <c r="QWR21" s="225"/>
      <c r="QWS21" s="225"/>
      <c r="QWT21" s="225"/>
      <c r="QWU21" s="225"/>
      <c r="QWV21" s="225"/>
      <c r="QWW21" s="225"/>
      <c r="QWX21" s="225"/>
      <c r="QWY21" s="225"/>
      <c r="QWZ21" s="225"/>
      <c r="QXA21" s="225"/>
      <c r="QXB21" s="225"/>
      <c r="QXC21" s="225"/>
      <c r="QXD21" s="225"/>
      <c r="QXE21" s="225"/>
      <c r="QXF21" s="225"/>
      <c r="QXG21" s="225"/>
      <c r="QXH21" s="225"/>
      <c r="QXI21" s="225"/>
      <c r="QXJ21" s="225"/>
      <c r="QXK21" s="225"/>
      <c r="QXL21" s="225"/>
      <c r="QXM21" s="225"/>
      <c r="QXN21" s="225"/>
      <c r="QXO21" s="225"/>
      <c r="QXP21" s="225"/>
      <c r="QXQ21" s="225"/>
      <c r="QXR21" s="225"/>
      <c r="QXS21" s="225"/>
      <c r="QXT21" s="225"/>
      <c r="QXU21" s="225"/>
      <c r="QXV21" s="225"/>
      <c r="QXW21" s="225"/>
      <c r="QXX21" s="225"/>
      <c r="QXY21" s="225"/>
      <c r="QXZ21" s="225"/>
      <c r="QYA21" s="225"/>
      <c r="QYB21" s="225"/>
      <c r="QYC21" s="225"/>
      <c r="QYD21" s="225"/>
      <c r="QYE21" s="225"/>
      <c r="QYF21" s="225"/>
      <c r="QYG21" s="225"/>
      <c r="QYH21" s="225"/>
      <c r="QYI21" s="225"/>
      <c r="QYJ21" s="225"/>
      <c r="QYK21" s="225"/>
      <c r="QYL21" s="225"/>
      <c r="QYM21" s="225"/>
      <c r="QYN21" s="225"/>
      <c r="QYO21" s="225"/>
      <c r="QYP21" s="225"/>
      <c r="QYQ21" s="225"/>
      <c r="QYR21" s="225"/>
      <c r="QYS21" s="225"/>
      <c r="QYT21" s="225"/>
      <c r="QYU21" s="225"/>
      <c r="QYV21" s="225"/>
      <c r="QYW21" s="225"/>
      <c r="QYX21" s="225"/>
      <c r="QYY21" s="225"/>
      <c r="QYZ21" s="225"/>
      <c r="QZA21" s="225"/>
      <c r="QZB21" s="225"/>
      <c r="QZC21" s="225"/>
      <c r="QZD21" s="225"/>
      <c r="QZE21" s="225"/>
      <c r="QZF21" s="225"/>
      <c r="QZG21" s="225"/>
      <c r="QZH21" s="225"/>
      <c r="QZI21" s="225"/>
      <c r="QZJ21" s="225"/>
      <c r="QZK21" s="225"/>
      <c r="QZL21" s="225"/>
      <c r="QZM21" s="225"/>
      <c r="QZN21" s="225"/>
      <c r="QZO21" s="225"/>
      <c r="QZP21" s="225"/>
      <c r="QZQ21" s="225"/>
      <c r="QZR21" s="225"/>
      <c r="QZS21" s="225"/>
      <c r="QZT21" s="225"/>
      <c r="QZU21" s="225"/>
      <c r="QZV21" s="225"/>
      <c r="QZW21" s="225"/>
      <c r="QZX21" s="225"/>
      <c r="QZY21" s="225"/>
      <c r="QZZ21" s="225"/>
      <c r="RAA21" s="225"/>
      <c r="RAB21" s="225"/>
      <c r="RAC21" s="225"/>
      <c r="RAD21" s="225"/>
      <c r="RAE21" s="225"/>
      <c r="RAF21" s="225"/>
      <c r="RAG21" s="225"/>
      <c r="RAH21" s="225"/>
      <c r="RAI21" s="225"/>
      <c r="RAJ21" s="225"/>
      <c r="RAK21" s="225"/>
      <c r="RAL21" s="225"/>
      <c r="RAM21" s="225"/>
      <c r="RAN21" s="225"/>
      <c r="RAO21" s="225"/>
      <c r="RAP21" s="225"/>
      <c r="RAQ21" s="225"/>
      <c r="RAR21" s="225"/>
      <c r="RAS21" s="225"/>
      <c r="RAT21" s="225"/>
      <c r="RAU21" s="225"/>
      <c r="RAV21" s="225"/>
      <c r="RAW21" s="225"/>
      <c r="RAX21" s="225"/>
      <c r="RAY21" s="225"/>
      <c r="RAZ21" s="225"/>
      <c r="RBA21" s="225"/>
      <c r="RBB21" s="225"/>
      <c r="RBC21" s="225"/>
      <c r="RBD21" s="225"/>
      <c r="RBE21" s="225"/>
      <c r="RBF21" s="225"/>
      <c r="RBG21" s="225"/>
      <c r="RBH21" s="225"/>
      <c r="RBI21" s="225"/>
      <c r="RBJ21" s="225"/>
      <c r="RBK21" s="225"/>
      <c r="RBL21" s="225"/>
      <c r="RBM21" s="225"/>
      <c r="RBN21" s="225"/>
      <c r="RBO21" s="225"/>
      <c r="RBP21" s="225"/>
      <c r="RBQ21" s="225"/>
      <c r="RBR21" s="225"/>
      <c r="RBS21" s="225"/>
      <c r="RBT21" s="225"/>
      <c r="RBU21" s="225"/>
      <c r="RBV21" s="225"/>
      <c r="RBW21" s="225"/>
      <c r="RBX21" s="225"/>
      <c r="RBY21" s="225"/>
      <c r="RBZ21" s="225"/>
      <c r="RCA21" s="225"/>
      <c r="RCB21" s="225"/>
      <c r="RCC21" s="225"/>
      <c r="RCD21" s="225"/>
      <c r="RCE21" s="225"/>
      <c r="RCF21" s="225"/>
      <c r="RCG21" s="225"/>
      <c r="RCH21" s="225"/>
      <c r="RCI21" s="225"/>
      <c r="RCJ21" s="225"/>
      <c r="RCK21" s="225"/>
      <c r="RCL21" s="225"/>
      <c r="RCM21" s="225"/>
      <c r="RCN21" s="225"/>
      <c r="RCO21" s="225"/>
      <c r="RCP21" s="225"/>
      <c r="RCQ21" s="225"/>
      <c r="RCR21" s="225"/>
      <c r="RCS21" s="225"/>
      <c r="RCT21" s="225"/>
      <c r="RCU21" s="225"/>
      <c r="RCV21" s="225"/>
      <c r="RCW21" s="225"/>
      <c r="RCX21" s="225"/>
      <c r="RCY21" s="225"/>
      <c r="RCZ21" s="225"/>
      <c r="RDA21" s="225"/>
      <c r="RDB21" s="225"/>
      <c r="RDC21" s="225"/>
      <c r="RDD21" s="225"/>
      <c r="RDE21" s="225"/>
      <c r="RDF21" s="225"/>
      <c r="RDG21" s="225"/>
      <c r="RDH21" s="225"/>
      <c r="RDI21" s="225"/>
      <c r="RDJ21" s="225"/>
      <c r="RDK21" s="225"/>
      <c r="RDL21" s="225"/>
      <c r="RDM21" s="225"/>
      <c r="RDN21" s="225"/>
      <c r="RDO21" s="225"/>
      <c r="RDP21" s="225"/>
      <c r="RDQ21" s="225"/>
      <c r="RDR21" s="225"/>
      <c r="RDS21" s="225"/>
      <c r="RDT21" s="225"/>
      <c r="RDU21" s="225"/>
      <c r="RDV21" s="225"/>
      <c r="RDW21" s="225"/>
      <c r="RDX21" s="225"/>
      <c r="RDY21" s="225"/>
      <c r="RDZ21" s="225"/>
      <c r="REA21" s="225"/>
      <c r="REB21" s="225"/>
      <c r="REC21" s="225"/>
      <c r="RED21" s="225"/>
      <c r="REE21" s="225"/>
      <c r="REF21" s="225"/>
      <c r="REG21" s="225"/>
      <c r="REH21" s="225"/>
      <c r="REI21" s="225"/>
      <c r="REJ21" s="225"/>
      <c r="REK21" s="225"/>
      <c r="REL21" s="225"/>
      <c r="REM21" s="225"/>
      <c r="REN21" s="225"/>
      <c r="REO21" s="225"/>
      <c r="REP21" s="225"/>
      <c r="REQ21" s="225"/>
      <c r="RER21" s="225"/>
      <c r="RES21" s="225"/>
      <c r="RET21" s="225"/>
      <c r="REU21" s="225"/>
      <c r="REV21" s="225"/>
      <c r="REW21" s="225"/>
      <c r="REX21" s="225"/>
      <c r="REY21" s="225"/>
      <c r="REZ21" s="225"/>
      <c r="RFA21" s="225"/>
      <c r="RFB21" s="225"/>
      <c r="RFC21" s="225"/>
      <c r="RFD21" s="225"/>
      <c r="RFE21" s="225"/>
      <c r="RFF21" s="225"/>
      <c r="RFG21" s="225"/>
      <c r="RFH21" s="225"/>
      <c r="RFI21" s="225"/>
      <c r="RFJ21" s="225"/>
      <c r="RFK21" s="225"/>
      <c r="RFL21" s="225"/>
      <c r="RFM21" s="225"/>
      <c r="RFN21" s="225"/>
      <c r="RFO21" s="225"/>
      <c r="RFP21" s="225"/>
      <c r="RFQ21" s="225"/>
      <c r="RFR21" s="225"/>
      <c r="RFS21" s="225"/>
      <c r="RFT21" s="225"/>
      <c r="RFU21" s="225"/>
      <c r="RFV21" s="225"/>
      <c r="RFW21" s="225"/>
      <c r="RFX21" s="225"/>
      <c r="RFY21" s="225"/>
      <c r="RFZ21" s="225"/>
      <c r="RGA21" s="225"/>
      <c r="RGB21" s="225"/>
      <c r="RGC21" s="225"/>
      <c r="RGD21" s="225"/>
      <c r="RGE21" s="225"/>
      <c r="RGF21" s="225"/>
      <c r="RGG21" s="225"/>
      <c r="RGH21" s="225"/>
      <c r="RGI21" s="225"/>
      <c r="RGJ21" s="225"/>
      <c r="RGK21" s="225"/>
      <c r="RGL21" s="225"/>
      <c r="RGM21" s="225"/>
      <c r="RGN21" s="225"/>
      <c r="RGO21" s="225"/>
      <c r="RGP21" s="225"/>
      <c r="RGQ21" s="225"/>
      <c r="RGR21" s="225"/>
      <c r="RGS21" s="225"/>
      <c r="RGT21" s="225"/>
      <c r="RGU21" s="225"/>
      <c r="RGV21" s="225"/>
      <c r="RGW21" s="225"/>
      <c r="RGX21" s="225"/>
      <c r="RGY21" s="225"/>
      <c r="RGZ21" s="225"/>
      <c r="RHA21" s="225"/>
      <c r="RHB21" s="225"/>
      <c r="RHC21" s="225"/>
      <c r="RHD21" s="225"/>
      <c r="RHE21" s="225"/>
      <c r="RHF21" s="225"/>
      <c r="RHG21" s="225"/>
      <c r="RHH21" s="225"/>
      <c r="RHI21" s="225"/>
      <c r="RHJ21" s="225"/>
      <c r="RHK21" s="225"/>
      <c r="RHL21" s="225"/>
      <c r="RHM21" s="225"/>
      <c r="RHN21" s="225"/>
      <c r="RHO21" s="225"/>
      <c r="RHP21" s="225"/>
      <c r="RHQ21" s="225"/>
      <c r="RHR21" s="225"/>
      <c r="RHS21" s="225"/>
      <c r="RHT21" s="225"/>
      <c r="RHU21" s="225"/>
      <c r="RHV21" s="225"/>
      <c r="RHW21" s="225"/>
      <c r="RHX21" s="225"/>
      <c r="RHY21" s="225"/>
      <c r="RHZ21" s="225"/>
      <c r="RIA21" s="225"/>
      <c r="RIB21" s="225"/>
      <c r="RIC21" s="225"/>
      <c r="RID21" s="225"/>
      <c r="RIE21" s="225"/>
      <c r="RIF21" s="225"/>
      <c r="RIG21" s="225"/>
      <c r="RIH21" s="225"/>
      <c r="RII21" s="225"/>
      <c r="RIJ21" s="225"/>
      <c r="RIK21" s="225"/>
      <c r="RIL21" s="225"/>
      <c r="RIM21" s="225"/>
      <c r="RIN21" s="225"/>
      <c r="RIO21" s="225"/>
      <c r="RIP21" s="225"/>
      <c r="RIQ21" s="225"/>
      <c r="RIR21" s="225"/>
      <c r="RIS21" s="225"/>
      <c r="RIT21" s="225"/>
      <c r="RIU21" s="225"/>
      <c r="RIV21" s="225"/>
      <c r="RIW21" s="225"/>
      <c r="RIX21" s="225"/>
      <c r="RIY21" s="225"/>
      <c r="RIZ21" s="225"/>
      <c r="RJA21" s="225"/>
      <c r="RJB21" s="225"/>
      <c r="RJC21" s="225"/>
      <c r="RJD21" s="225"/>
      <c r="RJE21" s="225"/>
      <c r="RJF21" s="225"/>
      <c r="RJG21" s="225"/>
      <c r="RJH21" s="225"/>
      <c r="RJI21" s="225"/>
      <c r="RJJ21" s="225"/>
      <c r="RJK21" s="225"/>
      <c r="RJL21" s="225"/>
      <c r="RJM21" s="225"/>
      <c r="RJN21" s="225"/>
      <c r="RJO21" s="225"/>
      <c r="RJP21" s="225"/>
      <c r="RJQ21" s="225"/>
      <c r="RJR21" s="225"/>
      <c r="RJS21" s="225"/>
      <c r="RJT21" s="225"/>
      <c r="RJU21" s="225"/>
      <c r="RJV21" s="225"/>
      <c r="RJW21" s="225"/>
      <c r="RJX21" s="225"/>
      <c r="RJY21" s="225"/>
      <c r="RJZ21" s="225"/>
      <c r="RKA21" s="225"/>
      <c r="RKB21" s="225"/>
      <c r="RKC21" s="225"/>
      <c r="RKD21" s="225"/>
      <c r="RKE21" s="225"/>
      <c r="RKF21" s="225"/>
      <c r="RKG21" s="225"/>
      <c r="RKH21" s="225"/>
      <c r="RKI21" s="225"/>
      <c r="RKJ21" s="225"/>
      <c r="RKK21" s="225"/>
      <c r="RKL21" s="225"/>
      <c r="RKM21" s="225"/>
      <c r="RKN21" s="225"/>
      <c r="RKO21" s="225"/>
      <c r="RKP21" s="225"/>
      <c r="RKQ21" s="225"/>
      <c r="RKR21" s="225"/>
      <c r="RKS21" s="225"/>
      <c r="RKT21" s="225"/>
      <c r="RKU21" s="225"/>
      <c r="RKV21" s="225"/>
      <c r="RKW21" s="225"/>
      <c r="RKX21" s="225"/>
      <c r="RKY21" s="225"/>
      <c r="RKZ21" s="225"/>
      <c r="RLA21" s="225"/>
      <c r="RLB21" s="225"/>
      <c r="RLC21" s="225"/>
      <c r="RLD21" s="225"/>
      <c r="RLE21" s="225"/>
      <c r="RLF21" s="225"/>
      <c r="RLG21" s="225"/>
      <c r="RLH21" s="225"/>
      <c r="RLI21" s="225"/>
      <c r="RLJ21" s="225"/>
      <c r="RLK21" s="225"/>
      <c r="RLL21" s="225"/>
      <c r="RLM21" s="225"/>
      <c r="RLN21" s="225"/>
      <c r="RLO21" s="225"/>
      <c r="RLP21" s="225"/>
      <c r="RLQ21" s="225"/>
      <c r="RLR21" s="225"/>
      <c r="RLS21" s="225"/>
      <c r="RLT21" s="225"/>
      <c r="RLU21" s="225"/>
      <c r="RLV21" s="225"/>
      <c r="RLW21" s="225"/>
      <c r="RLX21" s="225"/>
      <c r="RLY21" s="225"/>
      <c r="RLZ21" s="225"/>
      <c r="RMA21" s="225"/>
      <c r="RMB21" s="225"/>
      <c r="RMC21" s="225"/>
      <c r="RMD21" s="225"/>
      <c r="RME21" s="225"/>
      <c r="RMF21" s="225"/>
      <c r="RMG21" s="225"/>
      <c r="RMH21" s="225"/>
      <c r="RMI21" s="225"/>
      <c r="RMJ21" s="225"/>
      <c r="RMK21" s="225"/>
      <c r="RML21" s="225"/>
      <c r="RMM21" s="225"/>
      <c r="RMN21" s="225"/>
      <c r="RMO21" s="225"/>
      <c r="RMP21" s="225"/>
      <c r="RMQ21" s="225"/>
      <c r="RMR21" s="225"/>
      <c r="RMS21" s="225"/>
      <c r="RMT21" s="225"/>
      <c r="RMU21" s="225"/>
      <c r="RMV21" s="225"/>
      <c r="RMW21" s="225"/>
      <c r="RMX21" s="225"/>
      <c r="RMY21" s="225"/>
      <c r="RMZ21" s="225"/>
      <c r="RNA21" s="225"/>
      <c r="RNB21" s="225"/>
      <c r="RNC21" s="225"/>
      <c r="RND21" s="225"/>
      <c r="RNE21" s="225"/>
      <c r="RNF21" s="225"/>
      <c r="RNG21" s="225"/>
      <c r="RNH21" s="225"/>
      <c r="RNI21" s="225"/>
      <c r="RNJ21" s="225"/>
      <c r="RNK21" s="225"/>
      <c r="RNL21" s="225"/>
      <c r="RNM21" s="225"/>
      <c r="RNN21" s="225"/>
      <c r="RNO21" s="225"/>
      <c r="RNP21" s="225"/>
      <c r="RNQ21" s="225"/>
      <c r="RNR21" s="225"/>
      <c r="RNS21" s="225"/>
      <c r="RNT21" s="225"/>
      <c r="RNU21" s="225"/>
      <c r="RNV21" s="225"/>
      <c r="RNW21" s="225"/>
      <c r="RNX21" s="225"/>
      <c r="RNY21" s="225"/>
      <c r="RNZ21" s="225"/>
      <c r="ROA21" s="225"/>
      <c r="ROB21" s="225"/>
      <c r="ROC21" s="225"/>
      <c r="ROD21" s="225"/>
      <c r="ROE21" s="225"/>
      <c r="ROF21" s="225"/>
      <c r="ROG21" s="225"/>
      <c r="ROH21" s="225"/>
      <c r="ROI21" s="225"/>
      <c r="ROJ21" s="225"/>
      <c r="ROK21" s="225"/>
      <c r="ROL21" s="225"/>
      <c r="ROM21" s="225"/>
      <c r="RON21" s="225"/>
      <c r="ROO21" s="225"/>
      <c r="ROP21" s="225"/>
      <c r="ROQ21" s="225"/>
      <c r="ROR21" s="225"/>
      <c r="ROS21" s="225"/>
      <c r="ROT21" s="225"/>
      <c r="ROU21" s="225"/>
      <c r="ROV21" s="225"/>
      <c r="ROW21" s="225"/>
      <c r="ROX21" s="225"/>
      <c r="ROY21" s="225"/>
      <c r="ROZ21" s="225"/>
      <c r="RPA21" s="225"/>
      <c r="RPB21" s="225"/>
      <c r="RPC21" s="225"/>
      <c r="RPD21" s="225"/>
      <c r="RPE21" s="225"/>
      <c r="RPF21" s="225"/>
      <c r="RPG21" s="225"/>
      <c r="RPH21" s="225"/>
      <c r="RPI21" s="225"/>
      <c r="RPJ21" s="225"/>
      <c r="RPK21" s="225"/>
      <c r="RPL21" s="225"/>
      <c r="RPM21" s="225"/>
      <c r="RPN21" s="225"/>
      <c r="RPO21" s="225"/>
      <c r="RPP21" s="225"/>
      <c r="RPQ21" s="225"/>
      <c r="RPR21" s="225"/>
      <c r="RPS21" s="225"/>
      <c r="RPT21" s="225"/>
      <c r="RPU21" s="225"/>
      <c r="RPV21" s="225"/>
      <c r="RPW21" s="225"/>
      <c r="RPX21" s="225"/>
      <c r="RPY21" s="225"/>
      <c r="RPZ21" s="225"/>
      <c r="RQA21" s="225"/>
      <c r="RQB21" s="225"/>
      <c r="RQC21" s="225"/>
      <c r="RQD21" s="225"/>
      <c r="RQE21" s="225"/>
      <c r="RQF21" s="225"/>
      <c r="RQG21" s="225"/>
      <c r="RQH21" s="225"/>
      <c r="RQI21" s="225"/>
      <c r="RQJ21" s="225"/>
      <c r="RQK21" s="225"/>
      <c r="RQL21" s="225"/>
      <c r="RQM21" s="225"/>
      <c r="RQN21" s="225"/>
      <c r="RQO21" s="225"/>
      <c r="RQP21" s="225"/>
      <c r="RQQ21" s="225"/>
      <c r="RQR21" s="225"/>
      <c r="RQS21" s="225"/>
      <c r="RQT21" s="225"/>
      <c r="RQU21" s="225"/>
      <c r="RQV21" s="225"/>
      <c r="RQW21" s="225"/>
      <c r="RQX21" s="225"/>
      <c r="RQY21" s="225"/>
      <c r="RQZ21" s="225"/>
      <c r="RRA21" s="225"/>
      <c r="RRB21" s="225"/>
      <c r="RRC21" s="225"/>
      <c r="RRD21" s="225"/>
      <c r="RRE21" s="225"/>
      <c r="RRF21" s="225"/>
      <c r="RRG21" s="225"/>
      <c r="RRH21" s="225"/>
      <c r="RRI21" s="225"/>
      <c r="RRJ21" s="225"/>
      <c r="RRK21" s="225"/>
      <c r="RRL21" s="225"/>
      <c r="RRM21" s="225"/>
      <c r="RRN21" s="225"/>
      <c r="RRO21" s="225"/>
      <c r="RRP21" s="225"/>
      <c r="RRQ21" s="225"/>
      <c r="RRR21" s="225"/>
      <c r="RRS21" s="225"/>
      <c r="RRT21" s="225"/>
      <c r="RRU21" s="225"/>
      <c r="RRV21" s="225"/>
      <c r="RRW21" s="225"/>
      <c r="RRX21" s="225"/>
      <c r="RRY21" s="225"/>
      <c r="RRZ21" s="225"/>
      <c r="RSA21" s="225"/>
      <c r="RSB21" s="225"/>
      <c r="RSC21" s="225"/>
      <c r="RSD21" s="225"/>
      <c r="RSE21" s="225"/>
      <c r="RSF21" s="225"/>
      <c r="RSG21" s="225"/>
      <c r="RSH21" s="225"/>
      <c r="RSI21" s="225"/>
      <c r="RSJ21" s="225"/>
      <c r="RSK21" s="225"/>
      <c r="RSL21" s="225"/>
      <c r="RSM21" s="225"/>
      <c r="RSN21" s="225"/>
      <c r="RSO21" s="225"/>
      <c r="RSP21" s="225"/>
      <c r="RSQ21" s="225"/>
      <c r="RSR21" s="225"/>
      <c r="RSS21" s="225"/>
      <c r="RST21" s="225"/>
      <c r="RSU21" s="225"/>
      <c r="RSV21" s="225"/>
      <c r="RSW21" s="225"/>
      <c r="RSX21" s="225"/>
      <c r="RSY21" s="225"/>
      <c r="RSZ21" s="225"/>
      <c r="RTA21" s="225"/>
      <c r="RTB21" s="225"/>
      <c r="RTC21" s="225"/>
      <c r="RTD21" s="225"/>
      <c r="RTE21" s="225"/>
      <c r="RTF21" s="225"/>
      <c r="RTG21" s="225"/>
      <c r="RTH21" s="225"/>
      <c r="RTI21" s="225"/>
      <c r="RTJ21" s="225"/>
      <c r="RTK21" s="225"/>
      <c r="RTL21" s="225"/>
      <c r="RTM21" s="225"/>
      <c r="RTN21" s="225"/>
      <c r="RTO21" s="225"/>
      <c r="RTP21" s="225"/>
      <c r="RTQ21" s="225"/>
      <c r="RTR21" s="225"/>
      <c r="RTS21" s="225"/>
      <c r="RTT21" s="225"/>
      <c r="RTU21" s="225"/>
      <c r="RTV21" s="225"/>
      <c r="RTW21" s="225"/>
      <c r="RTX21" s="225"/>
      <c r="RTY21" s="225"/>
      <c r="RTZ21" s="225"/>
      <c r="RUA21" s="225"/>
      <c r="RUB21" s="225"/>
      <c r="RUC21" s="225"/>
      <c r="RUD21" s="225"/>
      <c r="RUE21" s="225"/>
      <c r="RUF21" s="225"/>
      <c r="RUG21" s="225"/>
      <c r="RUH21" s="225"/>
      <c r="RUI21" s="225"/>
      <c r="RUJ21" s="225"/>
      <c r="RUK21" s="225"/>
      <c r="RUL21" s="225"/>
      <c r="RUM21" s="225"/>
      <c r="RUN21" s="225"/>
      <c r="RUO21" s="225"/>
      <c r="RUP21" s="225"/>
      <c r="RUQ21" s="225"/>
      <c r="RUR21" s="225"/>
      <c r="RUS21" s="225"/>
      <c r="RUT21" s="225"/>
      <c r="RUU21" s="225"/>
      <c r="RUV21" s="225"/>
      <c r="RUW21" s="225"/>
      <c r="RUX21" s="225"/>
      <c r="RUY21" s="225"/>
      <c r="RUZ21" s="225"/>
      <c r="RVA21" s="225"/>
      <c r="RVB21" s="225"/>
      <c r="RVC21" s="225"/>
      <c r="RVD21" s="225"/>
      <c r="RVE21" s="225"/>
      <c r="RVF21" s="225"/>
      <c r="RVG21" s="225"/>
      <c r="RVH21" s="225"/>
      <c r="RVI21" s="225"/>
      <c r="RVJ21" s="225"/>
      <c r="RVK21" s="225"/>
      <c r="RVL21" s="225"/>
      <c r="RVM21" s="225"/>
      <c r="RVN21" s="225"/>
      <c r="RVO21" s="225"/>
      <c r="RVP21" s="225"/>
      <c r="RVQ21" s="225"/>
      <c r="RVR21" s="225"/>
      <c r="RVS21" s="225"/>
      <c r="RVT21" s="225"/>
      <c r="RVU21" s="225"/>
      <c r="RVV21" s="225"/>
      <c r="RVW21" s="225"/>
      <c r="RVX21" s="225"/>
      <c r="RVY21" s="225"/>
      <c r="RVZ21" s="225"/>
      <c r="RWA21" s="225"/>
      <c r="RWB21" s="225"/>
      <c r="RWC21" s="225"/>
      <c r="RWD21" s="225"/>
      <c r="RWE21" s="225"/>
      <c r="RWF21" s="225"/>
      <c r="RWG21" s="225"/>
      <c r="RWH21" s="225"/>
      <c r="RWI21" s="225"/>
      <c r="RWJ21" s="225"/>
      <c r="RWK21" s="225"/>
      <c r="RWL21" s="225"/>
      <c r="RWM21" s="225"/>
      <c r="RWN21" s="225"/>
      <c r="RWO21" s="225"/>
      <c r="RWP21" s="225"/>
      <c r="RWQ21" s="225"/>
      <c r="RWR21" s="225"/>
      <c r="RWS21" s="225"/>
      <c r="RWT21" s="225"/>
      <c r="RWU21" s="225"/>
      <c r="RWV21" s="225"/>
      <c r="RWW21" s="225"/>
      <c r="RWX21" s="225"/>
      <c r="RWY21" s="225"/>
      <c r="RWZ21" s="225"/>
      <c r="RXA21" s="225"/>
      <c r="RXB21" s="225"/>
      <c r="RXC21" s="225"/>
      <c r="RXD21" s="225"/>
      <c r="RXE21" s="225"/>
      <c r="RXF21" s="225"/>
      <c r="RXG21" s="225"/>
      <c r="RXH21" s="225"/>
      <c r="RXI21" s="225"/>
      <c r="RXJ21" s="225"/>
      <c r="RXK21" s="225"/>
      <c r="RXL21" s="225"/>
      <c r="RXM21" s="225"/>
      <c r="RXN21" s="225"/>
      <c r="RXO21" s="225"/>
      <c r="RXP21" s="225"/>
      <c r="RXQ21" s="225"/>
      <c r="RXR21" s="225"/>
      <c r="RXS21" s="225"/>
      <c r="RXT21" s="225"/>
      <c r="RXU21" s="225"/>
      <c r="RXV21" s="225"/>
      <c r="RXW21" s="225"/>
      <c r="RXX21" s="225"/>
      <c r="RXY21" s="225"/>
      <c r="RXZ21" s="225"/>
      <c r="RYA21" s="225"/>
      <c r="RYB21" s="225"/>
      <c r="RYC21" s="225"/>
      <c r="RYD21" s="225"/>
      <c r="RYE21" s="225"/>
      <c r="RYF21" s="225"/>
      <c r="RYG21" s="225"/>
      <c r="RYH21" s="225"/>
      <c r="RYI21" s="225"/>
      <c r="RYJ21" s="225"/>
      <c r="RYK21" s="225"/>
      <c r="RYL21" s="225"/>
      <c r="RYM21" s="225"/>
      <c r="RYN21" s="225"/>
      <c r="RYO21" s="225"/>
      <c r="RYP21" s="225"/>
      <c r="RYQ21" s="225"/>
      <c r="RYR21" s="225"/>
      <c r="RYS21" s="225"/>
      <c r="RYT21" s="225"/>
      <c r="RYU21" s="225"/>
      <c r="RYV21" s="225"/>
      <c r="RYW21" s="225"/>
      <c r="RYX21" s="225"/>
      <c r="RYY21" s="225"/>
      <c r="RYZ21" s="225"/>
      <c r="RZA21" s="225"/>
      <c r="RZB21" s="225"/>
      <c r="RZC21" s="225"/>
      <c r="RZD21" s="225"/>
      <c r="RZE21" s="225"/>
      <c r="RZF21" s="225"/>
      <c r="RZG21" s="225"/>
      <c r="RZH21" s="225"/>
      <c r="RZI21" s="225"/>
      <c r="RZJ21" s="225"/>
      <c r="RZK21" s="225"/>
      <c r="RZL21" s="225"/>
      <c r="RZM21" s="225"/>
      <c r="RZN21" s="225"/>
      <c r="RZO21" s="225"/>
      <c r="RZP21" s="225"/>
      <c r="RZQ21" s="225"/>
      <c r="RZR21" s="225"/>
      <c r="RZS21" s="225"/>
      <c r="RZT21" s="225"/>
      <c r="RZU21" s="225"/>
      <c r="RZV21" s="225"/>
      <c r="RZW21" s="225"/>
      <c r="RZX21" s="225"/>
      <c r="RZY21" s="225"/>
      <c r="RZZ21" s="225"/>
      <c r="SAA21" s="225"/>
      <c r="SAB21" s="225"/>
      <c r="SAC21" s="225"/>
      <c r="SAD21" s="225"/>
      <c r="SAE21" s="225"/>
      <c r="SAF21" s="225"/>
      <c r="SAG21" s="225"/>
      <c r="SAH21" s="225"/>
      <c r="SAI21" s="225"/>
      <c r="SAJ21" s="225"/>
      <c r="SAK21" s="225"/>
      <c r="SAL21" s="225"/>
      <c r="SAM21" s="225"/>
      <c r="SAN21" s="225"/>
      <c r="SAO21" s="225"/>
      <c r="SAP21" s="225"/>
      <c r="SAQ21" s="225"/>
      <c r="SAR21" s="225"/>
      <c r="SAS21" s="225"/>
      <c r="SAT21" s="225"/>
      <c r="SAU21" s="225"/>
      <c r="SAV21" s="225"/>
      <c r="SAW21" s="225"/>
      <c r="SAX21" s="225"/>
      <c r="SAY21" s="225"/>
      <c r="SAZ21" s="225"/>
      <c r="SBA21" s="225"/>
      <c r="SBB21" s="225"/>
      <c r="SBC21" s="225"/>
      <c r="SBD21" s="225"/>
      <c r="SBE21" s="225"/>
      <c r="SBF21" s="225"/>
      <c r="SBG21" s="225"/>
      <c r="SBH21" s="225"/>
      <c r="SBI21" s="225"/>
      <c r="SBJ21" s="225"/>
      <c r="SBK21" s="225"/>
      <c r="SBL21" s="225"/>
      <c r="SBM21" s="225"/>
      <c r="SBN21" s="225"/>
      <c r="SBO21" s="225"/>
      <c r="SBP21" s="225"/>
      <c r="SBQ21" s="225"/>
      <c r="SBR21" s="225"/>
      <c r="SBS21" s="225"/>
      <c r="SBT21" s="225"/>
      <c r="SBU21" s="225"/>
      <c r="SBV21" s="225"/>
      <c r="SBW21" s="225"/>
      <c r="SBX21" s="225"/>
      <c r="SBY21" s="225"/>
      <c r="SBZ21" s="225"/>
      <c r="SCA21" s="225"/>
      <c r="SCB21" s="225"/>
      <c r="SCC21" s="225"/>
      <c r="SCD21" s="225"/>
      <c r="SCE21" s="225"/>
      <c r="SCF21" s="225"/>
      <c r="SCG21" s="225"/>
      <c r="SCH21" s="225"/>
      <c r="SCI21" s="225"/>
      <c r="SCJ21" s="225"/>
      <c r="SCK21" s="225"/>
      <c r="SCL21" s="225"/>
      <c r="SCM21" s="225"/>
      <c r="SCN21" s="225"/>
      <c r="SCO21" s="225"/>
      <c r="SCP21" s="225"/>
      <c r="SCQ21" s="225"/>
      <c r="SCR21" s="225"/>
      <c r="SCS21" s="225"/>
      <c r="SCT21" s="225"/>
      <c r="SCU21" s="225"/>
      <c r="SCV21" s="225"/>
      <c r="SCW21" s="225"/>
      <c r="SCX21" s="225"/>
      <c r="SCY21" s="225"/>
      <c r="SCZ21" s="225"/>
      <c r="SDA21" s="225"/>
      <c r="SDB21" s="225"/>
      <c r="SDC21" s="225"/>
      <c r="SDD21" s="225"/>
      <c r="SDE21" s="225"/>
      <c r="SDF21" s="225"/>
      <c r="SDG21" s="225"/>
      <c r="SDH21" s="225"/>
      <c r="SDI21" s="225"/>
      <c r="SDJ21" s="225"/>
      <c r="SDK21" s="225"/>
      <c r="SDL21" s="225"/>
      <c r="SDM21" s="225"/>
      <c r="SDN21" s="225"/>
      <c r="SDO21" s="225"/>
      <c r="SDP21" s="225"/>
      <c r="SDQ21" s="225"/>
      <c r="SDR21" s="225"/>
      <c r="SDS21" s="225"/>
      <c r="SDT21" s="225"/>
      <c r="SDU21" s="225"/>
      <c r="SDV21" s="225"/>
      <c r="SDW21" s="225"/>
      <c r="SDX21" s="225"/>
      <c r="SDY21" s="225"/>
      <c r="SDZ21" s="225"/>
      <c r="SEA21" s="225"/>
      <c r="SEB21" s="225"/>
      <c r="SEC21" s="225"/>
      <c r="SED21" s="225"/>
      <c r="SEE21" s="225"/>
      <c r="SEF21" s="225"/>
      <c r="SEG21" s="225"/>
      <c r="SEH21" s="225"/>
      <c r="SEI21" s="225"/>
      <c r="SEJ21" s="225"/>
      <c r="SEK21" s="225"/>
      <c r="SEL21" s="225"/>
      <c r="SEM21" s="225"/>
      <c r="SEN21" s="225"/>
      <c r="SEO21" s="225"/>
      <c r="SEP21" s="225"/>
      <c r="SEQ21" s="225"/>
      <c r="SER21" s="225"/>
      <c r="SES21" s="225"/>
      <c r="SET21" s="225"/>
      <c r="SEU21" s="225"/>
      <c r="SEV21" s="225"/>
      <c r="SEW21" s="225"/>
      <c r="SEX21" s="225"/>
      <c r="SEY21" s="225"/>
      <c r="SEZ21" s="225"/>
      <c r="SFA21" s="225"/>
      <c r="SFB21" s="225"/>
      <c r="SFC21" s="225"/>
      <c r="SFD21" s="225"/>
      <c r="SFE21" s="225"/>
      <c r="SFF21" s="225"/>
      <c r="SFG21" s="225"/>
      <c r="SFH21" s="225"/>
      <c r="SFI21" s="225"/>
      <c r="SFJ21" s="225"/>
      <c r="SFK21" s="225"/>
      <c r="SFL21" s="225"/>
      <c r="SFM21" s="225"/>
      <c r="SFN21" s="225"/>
      <c r="SFO21" s="225"/>
      <c r="SFP21" s="225"/>
      <c r="SFQ21" s="225"/>
      <c r="SFR21" s="225"/>
      <c r="SFS21" s="225"/>
      <c r="SFT21" s="225"/>
      <c r="SFU21" s="225"/>
      <c r="SFV21" s="225"/>
      <c r="SFW21" s="225"/>
      <c r="SFX21" s="225"/>
      <c r="SFY21" s="225"/>
      <c r="SFZ21" s="225"/>
      <c r="SGA21" s="225"/>
      <c r="SGB21" s="225"/>
      <c r="SGC21" s="225"/>
      <c r="SGD21" s="225"/>
      <c r="SGE21" s="225"/>
      <c r="SGF21" s="225"/>
      <c r="SGG21" s="225"/>
      <c r="SGH21" s="225"/>
      <c r="SGI21" s="225"/>
      <c r="SGJ21" s="225"/>
      <c r="SGK21" s="225"/>
      <c r="SGL21" s="225"/>
      <c r="SGM21" s="225"/>
      <c r="SGN21" s="225"/>
      <c r="SGO21" s="225"/>
      <c r="SGP21" s="225"/>
      <c r="SGQ21" s="225"/>
      <c r="SGR21" s="225"/>
      <c r="SGS21" s="225"/>
      <c r="SGT21" s="225"/>
      <c r="SGU21" s="225"/>
      <c r="SGV21" s="225"/>
      <c r="SGW21" s="225"/>
      <c r="SGX21" s="225"/>
      <c r="SGY21" s="225"/>
      <c r="SGZ21" s="225"/>
      <c r="SHA21" s="225"/>
      <c r="SHB21" s="225"/>
      <c r="SHC21" s="225"/>
      <c r="SHD21" s="225"/>
      <c r="SHE21" s="225"/>
      <c r="SHF21" s="225"/>
      <c r="SHG21" s="225"/>
      <c r="SHH21" s="225"/>
      <c r="SHI21" s="225"/>
      <c r="SHJ21" s="225"/>
      <c r="SHK21" s="225"/>
      <c r="SHL21" s="225"/>
      <c r="SHM21" s="225"/>
      <c r="SHN21" s="225"/>
      <c r="SHO21" s="225"/>
      <c r="SHP21" s="225"/>
      <c r="SHQ21" s="225"/>
      <c r="SHR21" s="225"/>
      <c r="SHS21" s="225"/>
      <c r="SHT21" s="225"/>
      <c r="SHU21" s="225"/>
      <c r="SHV21" s="225"/>
      <c r="SHW21" s="225"/>
      <c r="SHX21" s="225"/>
      <c r="SHY21" s="225"/>
      <c r="SHZ21" s="225"/>
      <c r="SIA21" s="225"/>
      <c r="SIB21" s="225"/>
      <c r="SIC21" s="225"/>
      <c r="SID21" s="225"/>
      <c r="SIE21" s="225"/>
      <c r="SIF21" s="225"/>
      <c r="SIG21" s="225"/>
      <c r="SIH21" s="225"/>
      <c r="SII21" s="225"/>
      <c r="SIJ21" s="225"/>
      <c r="SIK21" s="225"/>
      <c r="SIL21" s="225"/>
      <c r="SIM21" s="225"/>
      <c r="SIN21" s="225"/>
      <c r="SIO21" s="225"/>
      <c r="SIP21" s="225"/>
      <c r="SIQ21" s="225"/>
      <c r="SIR21" s="225"/>
      <c r="SIS21" s="225"/>
      <c r="SIT21" s="225"/>
      <c r="SIU21" s="225"/>
      <c r="SIV21" s="225"/>
      <c r="SIW21" s="225"/>
      <c r="SIX21" s="225"/>
      <c r="SIY21" s="225"/>
      <c r="SIZ21" s="225"/>
      <c r="SJA21" s="225"/>
      <c r="SJB21" s="225"/>
      <c r="SJC21" s="225"/>
      <c r="SJD21" s="225"/>
      <c r="SJE21" s="225"/>
      <c r="SJF21" s="225"/>
      <c r="SJG21" s="225"/>
      <c r="SJH21" s="225"/>
      <c r="SJI21" s="225"/>
      <c r="SJJ21" s="225"/>
      <c r="SJK21" s="225"/>
      <c r="SJL21" s="225"/>
      <c r="SJM21" s="225"/>
      <c r="SJN21" s="225"/>
      <c r="SJO21" s="225"/>
      <c r="SJP21" s="225"/>
      <c r="SJQ21" s="225"/>
      <c r="SJR21" s="225"/>
      <c r="SJS21" s="225"/>
      <c r="SJT21" s="225"/>
      <c r="SJU21" s="225"/>
      <c r="SJV21" s="225"/>
      <c r="SJW21" s="225"/>
      <c r="SJX21" s="225"/>
      <c r="SJY21" s="225"/>
      <c r="SJZ21" s="225"/>
      <c r="SKA21" s="225"/>
      <c r="SKB21" s="225"/>
      <c r="SKC21" s="225"/>
      <c r="SKD21" s="225"/>
      <c r="SKE21" s="225"/>
      <c r="SKF21" s="225"/>
      <c r="SKG21" s="225"/>
      <c r="SKH21" s="225"/>
      <c r="SKI21" s="225"/>
      <c r="SKJ21" s="225"/>
      <c r="SKK21" s="225"/>
      <c r="SKL21" s="225"/>
      <c r="SKM21" s="225"/>
      <c r="SKN21" s="225"/>
      <c r="SKO21" s="225"/>
      <c r="SKP21" s="225"/>
      <c r="SKQ21" s="225"/>
      <c r="SKR21" s="225"/>
      <c r="SKS21" s="225"/>
      <c r="SKT21" s="225"/>
      <c r="SKU21" s="225"/>
      <c r="SKV21" s="225"/>
      <c r="SKW21" s="225"/>
      <c r="SKX21" s="225"/>
      <c r="SKY21" s="225"/>
      <c r="SKZ21" s="225"/>
      <c r="SLA21" s="225"/>
      <c r="SLB21" s="225"/>
      <c r="SLC21" s="225"/>
      <c r="SLD21" s="225"/>
      <c r="SLE21" s="225"/>
      <c r="SLF21" s="225"/>
      <c r="SLG21" s="225"/>
      <c r="SLH21" s="225"/>
      <c r="SLI21" s="225"/>
      <c r="SLJ21" s="225"/>
      <c r="SLK21" s="225"/>
      <c r="SLL21" s="225"/>
      <c r="SLM21" s="225"/>
      <c r="SLN21" s="225"/>
      <c r="SLO21" s="225"/>
      <c r="SLP21" s="225"/>
      <c r="SLQ21" s="225"/>
      <c r="SLR21" s="225"/>
      <c r="SLS21" s="225"/>
      <c r="SLT21" s="225"/>
      <c r="SLU21" s="225"/>
      <c r="SLV21" s="225"/>
      <c r="SLW21" s="225"/>
      <c r="SLX21" s="225"/>
      <c r="SLY21" s="225"/>
      <c r="SLZ21" s="225"/>
      <c r="SMA21" s="225"/>
      <c r="SMB21" s="225"/>
      <c r="SMC21" s="225"/>
      <c r="SMD21" s="225"/>
      <c r="SME21" s="225"/>
      <c r="SMF21" s="225"/>
      <c r="SMG21" s="225"/>
      <c r="SMH21" s="225"/>
      <c r="SMI21" s="225"/>
      <c r="SMJ21" s="225"/>
      <c r="SMK21" s="225"/>
      <c r="SML21" s="225"/>
      <c r="SMM21" s="225"/>
      <c r="SMN21" s="225"/>
      <c r="SMO21" s="225"/>
      <c r="SMP21" s="225"/>
      <c r="SMQ21" s="225"/>
      <c r="SMR21" s="225"/>
      <c r="SMS21" s="225"/>
      <c r="SMT21" s="225"/>
      <c r="SMU21" s="225"/>
      <c r="SMV21" s="225"/>
      <c r="SMW21" s="225"/>
      <c r="SMX21" s="225"/>
      <c r="SMY21" s="225"/>
      <c r="SMZ21" s="225"/>
      <c r="SNA21" s="225"/>
      <c r="SNB21" s="225"/>
      <c r="SNC21" s="225"/>
      <c r="SND21" s="225"/>
      <c r="SNE21" s="225"/>
      <c r="SNF21" s="225"/>
      <c r="SNG21" s="225"/>
      <c r="SNH21" s="225"/>
      <c r="SNI21" s="225"/>
      <c r="SNJ21" s="225"/>
      <c r="SNK21" s="225"/>
      <c r="SNL21" s="225"/>
      <c r="SNM21" s="225"/>
      <c r="SNN21" s="225"/>
      <c r="SNO21" s="225"/>
      <c r="SNP21" s="225"/>
      <c r="SNQ21" s="225"/>
      <c r="SNR21" s="225"/>
      <c r="SNS21" s="225"/>
      <c r="SNT21" s="225"/>
      <c r="SNU21" s="225"/>
      <c r="SNV21" s="225"/>
      <c r="SNW21" s="225"/>
      <c r="SNX21" s="225"/>
      <c r="SNY21" s="225"/>
      <c r="SNZ21" s="225"/>
      <c r="SOA21" s="225"/>
      <c r="SOB21" s="225"/>
      <c r="SOC21" s="225"/>
      <c r="SOD21" s="225"/>
      <c r="SOE21" s="225"/>
      <c r="SOF21" s="225"/>
      <c r="SOG21" s="225"/>
      <c r="SOH21" s="225"/>
      <c r="SOI21" s="225"/>
      <c r="SOJ21" s="225"/>
      <c r="SOK21" s="225"/>
      <c r="SOL21" s="225"/>
      <c r="SOM21" s="225"/>
      <c r="SON21" s="225"/>
      <c r="SOO21" s="225"/>
      <c r="SOP21" s="225"/>
      <c r="SOQ21" s="225"/>
      <c r="SOR21" s="225"/>
      <c r="SOS21" s="225"/>
      <c r="SOT21" s="225"/>
      <c r="SOU21" s="225"/>
      <c r="SOV21" s="225"/>
      <c r="SOW21" s="225"/>
      <c r="SOX21" s="225"/>
      <c r="SOY21" s="225"/>
      <c r="SOZ21" s="225"/>
      <c r="SPA21" s="225"/>
      <c r="SPB21" s="225"/>
      <c r="SPC21" s="225"/>
      <c r="SPD21" s="225"/>
      <c r="SPE21" s="225"/>
      <c r="SPF21" s="225"/>
      <c r="SPG21" s="225"/>
      <c r="SPH21" s="225"/>
      <c r="SPI21" s="225"/>
      <c r="SPJ21" s="225"/>
      <c r="SPK21" s="225"/>
      <c r="SPL21" s="225"/>
      <c r="SPM21" s="225"/>
      <c r="SPN21" s="225"/>
      <c r="SPO21" s="225"/>
      <c r="SPP21" s="225"/>
      <c r="SPQ21" s="225"/>
      <c r="SPR21" s="225"/>
      <c r="SPS21" s="225"/>
      <c r="SPT21" s="225"/>
      <c r="SPU21" s="225"/>
      <c r="SPV21" s="225"/>
      <c r="SPW21" s="225"/>
      <c r="SPX21" s="225"/>
      <c r="SPY21" s="225"/>
      <c r="SPZ21" s="225"/>
      <c r="SQA21" s="225"/>
      <c r="SQB21" s="225"/>
      <c r="SQC21" s="225"/>
      <c r="SQD21" s="225"/>
      <c r="SQE21" s="225"/>
      <c r="SQF21" s="225"/>
      <c r="SQG21" s="225"/>
      <c r="SQH21" s="225"/>
      <c r="SQI21" s="225"/>
      <c r="SQJ21" s="225"/>
      <c r="SQK21" s="225"/>
      <c r="SQL21" s="225"/>
      <c r="SQM21" s="225"/>
      <c r="SQN21" s="225"/>
      <c r="SQO21" s="225"/>
      <c r="SQP21" s="225"/>
      <c r="SQQ21" s="225"/>
      <c r="SQR21" s="225"/>
      <c r="SQS21" s="225"/>
      <c r="SQT21" s="225"/>
      <c r="SQU21" s="225"/>
      <c r="SQV21" s="225"/>
      <c r="SQW21" s="225"/>
      <c r="SQX21" s="225"/>
      <c r="SQY21" s="225"/>
      <c r="SQZ21" s="225"/>
      <c r="SRA21" s="225"/>
      <c r="SRB21" s="225"/>
      <c r="SRC21" s="225"/>
      <c r="SRD21" s="225"/>
      <c r="SRE21" s="225"/>
      <c r="SRF21" s="225"/>
      <c r="SRG21" s="225"/>
      <c r="SRH21" s="225"/>
      <c r="SRI21" s="225"/>
      <c r="SRJ21" s="225"/>
      <c r="SRK21" s="225"/>
      <c r="SRL21" s="225"/>
      <c r="SRM21" s="225"/>
      <c r="SRN21" s="225"/>
      <c r="SRO21" s="225"/>
      <c r="SRP21" s="225"/>
      <c r="SRQ21" s="225"/>
      <c r="SRR21" s="225"/>
      <c r="SRS21" s="225"/>
      <c r="SRT21" s="225"/>
      <c r="SRU21" s="225"/>
      <c r="SRV21" s="225"/>
      <c r="SRW21" s="225"/>
      <c r="SRX21" s="225"/>
      <c r="SRY21" s="225"/>
      <c r="SRZ21" s="225"/>
      <c r="SSA21" s="225"/>
      <c r="SSB21" s="225"/>
      <c r="SSC21" s="225"/>
      <c r="SSD21" s="225"/>
      <c r="SSE21" s="225"/>
      <c r="SSF21" s="225"/>
      <c r="SSG21" s="225"/>
      <c r="SSH21" s="225"/>
      <c r="SSI21" s="225"/>
      <c r="SSJ21" s="225"/>
      <c r="SSK21" s="225"/>
      <c r="SSL21" s="225"/>
      <c r="SSM21" s="225"/>
      <c r="SSN21" s="225"/>
      <c r="SSO21" s="225"/>
      <c r="SSP21" s="225"/>
      <c r="SSQ21" s="225"/>
      <c r="SSR21" s="225"/>
      <c r="SSS21" s="225"/>
      <c r="SST21" s="225"/>
      <c r="SSU21" s="225"/>
      <c r="SSV21" s="225"/>
      <c r="SSW21" s="225"/>
      <c r="SSX21" s="225"/>
      <c r="SSY21" s="225"/>
      <c r="SSZ21" s="225"/>
      <c r="STA21" s="225"/>
      <c r="STB21" s="225"/>
      <c r="STC21" s="225"/>
      <c r="STD21" s="225"/>
      <c r="STE21" s="225"/>
      <c r="STF21" s="225"/>
      <c r="STG21" s="225"/>
      <c r="STH21" s="225"/>
      <c r="STI21" s="225"/>
      <c r="STJ21" s="225"/>
      <c r="STK21" s="225"/>
      <c r="STL21" s="225"/>
      <c r="STM21" s="225"/>
      <c r="STN21" s="225"/>
      <c r="STO21" s="225"/>
      <c r="STP21" s="225"/>
      <c r="STQ21" s="225"/>
      <c r="STR21" s="225"/>
      <c r="STS21" s="225"/>
      <c r="STT21" s="225"/>
      <c r="STU21" s="225"/>
      <c r="STV21" s="225"/>
      <c r="STW21" s="225"/>
      <c r="STX21" s="225"/>
      <c r="STY21" s="225"/>
      <c r="STZ21" s="225"/>
      <c r="SUA21" s="225"/>
      <c r="SUB21" s="225"/>
      <c r="SUC21" s="225"/>
      <c r="SUD21" s="225"/>
      <c r="SUE21" s="225"/>
      <c r="SUF21" s="225"/>
      <c r="SUG21" s="225"/>
      <c r="SUH21" s="225"/>
      <c r="SUI21" s="225"/>
      <c r="SUJ21" s="225"/>
      <c r="SUK21" s="225"/>
      <c r="SUL21" s="225"/>
      <c r="SUM21" s="225"/>
      <c r="SUN21" s="225"/>
      <c r="SUO21" s="225"/>
      <c r="SUP21" s="225"/>
      <c r="SUQ21" s="225"/>
      <c r="SUR21" s="225"/>
      <c r="SUS21" s="225"/>
      <c r="SUT21" s="225"/>
      <c r="SUU21" s="225"/>
      <c r="SUV21" s="225"/>
      <c r="SUW21" s="225"/>
      <c r="SUX21" s="225"/>
      <c r="SUY21" s="225"/>
      <c r="SUZ21" s="225"/>
      <c r="SVA21" s="225"/>
      <c r="SVB21" s="225"/>
      <c r="SVC21" s="225"/>
      <c r="SVD21" s="225"/>
      <c r="SVE21" s="225"/>
      <c r="SVF21" s="225"/>
      <c r="SVG21" s="225"/>
      <c r="SVH21" s="225"/>
      <c r="SVI21" s="225"/>
      <c r="SVJ21" s="225"/>
      <c r="SVK21" s="225"/>
      <c r="SVL21" s="225"/>
      <c r="SVM21" s="225"/>
      <c r="SVN21" s="225"/>
      <c r="SVO21" s="225"/>
      <c r="SVP21" s="225"/>
      <c r="SVQ21" s="225"/>
      <c r="SVR21" s="225"/>
      <c r="SVS21" s="225"/>
      <c r="SVT21" s="225"/>
      <c r="SVU21" s="225"/>
      <c r="SVV21" s="225"/>
      <c r="SVW21" s="225"/>
      <c r="SVX21" s="225"/>
      <c r="SVY21" s="225"/>
      <c r="SVZ21" s="225"/>
      <c r="SWA21" s="225"/>
      <c r="SWB21" s="225"/>
      <c r="SWC21" s="225"/>
      <c r="SWD21" s="225"/>
      <c r="SWE21" s="225"/>
      <c r="SWF21" s="225"/>
      <c r="SWG21" s="225"/>
      <c r="SWH21" s="225"/>
      <c r="SWI21" s="225"/>
      <c r="SWJ21" s="225"/>
      <c r="SWK21" s="225"/>
      <c r="SWL21" s="225"/>
      <c r="SWM21" s="225"/>
      <c r="SWN21" s="225"/>
      <c r="SWO21" s="225"/>
      <c r="SWP21" s="225"/>
      <c r="SWQ21" s="225"/>
      <c r="SWR21" s="225"/>
      <c r="SWS21" s="225"/>
      <c r="SWT21" s="225"/>
      <c r="SWU21" s="225"/>
      <c r="SWV21" s="225"/>
      <c r="SWW21" s="225"/>
      <c r="SWX21" s="225"/>
      <c r="SWY21" s="225"/>
      <c r="SWZ21" s="225"/>
      <c r="SXA21" s="225"/>
      <c r="SXB21" s="225"/>
      <c r="SXC21" s="225"/>
      <c r="SXD21" s="225"/>
      <c r="SXE21" s="225"/>
      <c r="SXF21" s="225"/>
      <c r="SXG21" s="225"/>
      <c r="SXH21" s="225"/>
      <c r="SXI21" s="225"/>
      <c r="SXJ21" s="225"/>
      <c r="SXK21" s="225"/>
      <c r="SXL21" s="225"/>
      <c r="SXM21" s="225"/>
      <c r="SXN21" s="225"/>
      <c r="SXO21" s="225"/>
      <c r="SXP21" s="225"/>
      <c r="SXQ21" s="225"/>
      <c r="SXR21" s="225"/>
      <c r="SXS21" s="225"/>
      <c r="SXT21" s="225"/>
      <c r="SXU21" s="225"/>
      <c r="SXV21" s="225"/>
      <c r="SXW21" s="225"/>
      <c r="SXX21" s="225"/>
      <c r="SXY21" s="225"/>
      <c r="SXZ21" s="225"/>
      <c r="SYA21" s="225"/>
      <c r="SYB21" s="225"/>
      <c r="SYC21" s="225"/>
      <c r="SYD21" s="225"/>
      <c r="SYE21" s="225"/>
      <c r="SYF21" s="225"/>
      <c r="SYG21" s="225"/>
      <c r="SYH21" s="225"/>
      <c r="SYI21" s="225"/>
      <c r="SYJ21" s="225"/>
      <c r="SYK21" s="225"/>
      <c r="SYL21" s="225"/>
      <c r="SYM21" s="225"/>
      <c r="SYN21" s="225"/>
      <c r="SYO21" s="225"/>
      <c r="SYP21" s="225"/>
      <c r="SYQ21" s="225"/>
      <c r="SYR21" s="225"/>
      <c r="SYS21" s="225"/>
      <c r="SYT21" s="225"/>
      <c r="SYU21" s="225"/>
      <c r="SYV21" s="225"/>
      <c r="SYW21" s="225"/>
      <c r="SYX21" s="225"/>
      <c r="SYY21" s="225"/>
      <c r="SYZ21" s="225"/>
      <c r="SZA21" s="225"/>
      <c r="SZB21" s="225"/>
      <c r="SZC21" s="225"/>
      <c r="SZD21" s="225"/>
      <c r="SZE21" s="225"/>
      <c r="SZF21" s="225"/>
      <c r="SZG21" s="225"/>
      <c r="SZH21" s="225"/>
      <c r="SZI21" s="225"/>
      <c r="SZJ21" s="225"/>
      <c r="SZK21" s="225"/>
      <c r="SZL21" s="225"/>
      <c r="SZM21" s="225"/>
      <c r="SZN21" s="225"/>
      <c r="SZO21" s="225"/>
      <c r="SZP21" s="225"/>
      <c r="SZQ21" s="225"/>
      <c r="SZR21" s="225"/>
      <c r="SZS21" s="225"/>
      <c r="SZT21" s="225"/>
      <c r="SZU21" s="225"/>
      <c r="SZV21" s="225"/>
      <c r="SZW21" s="225"/>
      <c r="SZX21" s="225"/>
      <c r="SZY21" s="225"/>
      <c r="SZZ21" s="225"/>
      <c r="TAA21" s="225"/>
      <c r="TAB21" s="225"/>
      <c r="TAC21" s="225"/>
      <c r="TAD21" s="225"/>
      <c r="TAE21" s="225"/>
      <c r="TAF21" s="225"/>
      <c r="TAG21" s="225"/>
      <c r="TAH21" s="225"/>
      <c r="TAI21" s="225"/>
      <c r="TAJ21" s="225"/>
      <c r="TAK21" s="225"/>
      <c r="TAL21" s="225"/>
      <c r="TAM21" s="225"/>
      <c r="TAN21" s="225"/>
      <c r="TAO21" s="225"/>
      <c r="TAP21" s="225"/>
      <c r="TAQ21" s="225"/>
      <c r="TAR21" s="225"/>
      <c r="TAS21" s="225"/>
      <c r="TAT21" s="225"/>
      <c r="TAU21" s="225"/>
      <c r="TAV21" s="225"/>
      <c r="TAW21" s="225"/>
      <c r="TAX21" s="225"/>
      <c r="TAY21" s="225"/>
      <c r="TAZ21" s="225"/>
      <c r="TBA21" s="225"/>
      <c r="TBB21" s="225"/>
      <c r="TBC21" s="225"/>
      <c r="TBD21" s="225"/>
      <c r="TBE21" s="225"/>
      <c r="TBF21" s="225"/>
      <c r="TBG21" s="225"/>
      <c r="TBH21" s="225"/>
      <c r="TBI21" s="225"/>
      <c r="TBJ21" s="225"/>
      <c r="TBK21" s="225"/>
      <c r="TBL21" s="225"/>
      <c r="TBM21" s="225"/>
      <c r="TBN21" s="225"/>
      <c r="TBO21" s="225"/>
      <c r="TBP21" s="225"/>
      <c r="TBQ21" s="225"/>
      <c r="TBR21" s="225"/>
      <c r="TBS21" s="225"/>
      <c r="TBT21" s="225"/>
      <c r="TBU21" s="225"/>
      <c r="TBV21" s="225"/>
      <c r="TBW21" s="225"/>
      <c r="TBX21" s="225"/>
      <c r="TBY21" s="225"/>
      <c r="TBZ21" s="225"/>
      <c r="TCA21" s="225"/>
      <c r="TCB21" s="225"/>
      <c r="TCC21" s="225"/>
      <c r="TCD21" s="225"/>
      <c r="TCE21" s="225"/>
      <c r="TCF21" s="225"/>
      <c r="TCG21" s="225"/>
      <c r="TCH21" s="225"/>
      <c r="TCI21" s="225"/>
      <c r="TCJ21" s="225"/>
      <c r="TCK21" s="225"/>
      <c r="TCL21" s="225"/>
      <c r="TCM21" s="225"/>
      <c r="TCN21" s="225"/>
      <c r="TCO21" s="225"/>
      <c r="TCP21" s="225"/>
      <c r="TCQ21" s="225"/>
      <c r="TCR21" s="225"/>
      <c r="TCS21" s="225"/>
      <c r="TCT21" s="225"/>
      <c r="TCU21" s="225"/>
      <c r="TCV21" s="225"/>
      <c r="TCW21" s="225"/>
      <c r="TCX21" s="225"/>
      <c r="TCY21" s="225"/>
      <c r="TCZ21" s="225"/>
      <c r="TDA21" s="225"/>
      <c r="TDB21" s="225"/>
      <c r="TDC21" s="225"/>
      <c r="TDD21" s="225"/>
      <c r="TDE21" s="225"/>
      <c r="TDF21" s="225"/>
      <c r="TDG21" s="225"/>
      <c r="TDH21" s="225"/>
      <c r="TDI21" s="225"/>
      <c r="TDJ21" s="225"/>
      <c r="TDK21" s="225"/>
      <c r="TDL21" s="225"/>
      <c r="TDM21" s="225"/>
      <c r="TDN21" s="225"/>
      <c r="TDO21" s="225"/>
      <c r="TDP21" s="225"/>
      <c r="TDQ21" s="225"/>
      <c r="TDR21" s="225"/>
      <c r="TDS21" s="225"/>
      <c r="TDT21" s="225"/>
      <c r="TDU21" s="225"/>
      <c r="TDV21" s="225"/>
      <c r="TDW21" s="225"/>
      <c r="TDX21" s="225"/>
      <c r="TDY21" s="225"/>
      <c r="TDZ21" s="225"/>
      <c r="TEA21" s="225"/>
      <c r="TEB21" s="225"/>
      <c r="TEC21" s="225"/>
      <c r="TED21" s="225"/>
      <c r="TEE21" s="225"/>
      <c r="TEF21" s="225"/>
      <c r="TEG21" s="225"/>
      <c r="TEH21" s="225"/>
      <c r="TEI21" s="225"/>
      <c r="TEJ21" s="225"/>
      <c r="TEK21" s="225"/>
      <c r="TEL21" s="225"/>
      <c r="TEM21" s="225"/>
      <c r="TEN21" s="225"/>
      <c r="TEO21" s="225"/>
      <c r="TEP21" s="225"/>
      <c r="TEQ21" s="225"/>
      <c r="TER21" s="225"/>
      <c r="TES21" s="225"/>
      <c r="TET21" s="225"/>
      <c r="TEU21" s="225"/>
      <c r="TEV21" s="225"/>
      <c r="TEW21" s="225"/>
      <c r="TEX21" s="225"/>
      <c r="TEY21" s="225"/>
      <c r="TEZ21" s="225"/>
      <c r="TFA21" s="225"/>
      <c r="TFB21" s="225"/>
      <c r="TFC21" s="225"/>
      <c r="TFD21" s="225"/>
      <c r="TFE21" s="225"/>
      <c r="TFF21" s="225"/>
      <c r="TFG21" s="225"/>
      <c r="TFH21" s="225"/>
      <c r="TFI21" s="225"/>
      <c r="TFJ21" s="225"/>
      <c r="TFK21" s="225"/>
      <c r="TFL21" s="225"/>
      <c r="TFM21" s="225"/>
      <c r="TFN21" s="225"/>
      <c r="TFO21" s="225"/>
      <c r="TFP21" s="225"/>
      <c r="TFQ21" s="225"/>
      <c r="TFR21" s="225"/>
      <c r="TFS21" s="225"/>
      <c r="TFT21" s="225"/>
      <c r="TFU21" s="225"/>
      <c r="TFV21" s="225"/>
      <c r="TFW21" s="225"/>
      <c r="TFX21" s="225"/>
      <c r="TFY21" s="225"/>
      <c r="TFZ21" s="225"/>
      <c r="TGA21" s="225"/>
      <c r="TGB21" s="225"/>
      <c r="TGC21" s="225"/>
      <c r="TGD21" s="225"/>
      <c r="TGE21" s="225"/>
      <c r="TGF21" s="225"/>
      <c r="TGG21" s="225"/>
      <c r="TGH21" s="225"/>
      <c r="TGI21" s="225"/>
      <c r="TGJ21" s="225"/>
      <c r="TGK21" s="225"/>
      <c r="TGL21" s="225"/>
      <c r="TGM21" s="225"/>
      <c r="TGN21" s="225"/>
      <c r="TGO21" s="225"/>
      <c r="TGP21" s="225"/>
      <c r="TGQ21" s="225"/>
      <c r="TGR21" s="225"/>
      <c r="TGS21" s="225"/>
      <c r="TGT21" s="225"/>
      <c r="TGU21" s="225"/>
      <c r="TGV21" s="225"/>
      <c r="TGW21" s="225"/>
      <c r="TGX21" s="225"/>
      <c r="TGY21" s="225"/>
      <c r="TGZ21" s="225"/>
      <c r="THA21" s="225"/>
      <c r="THB21" s="225"/>
      <c r="THC21" s="225"/>
      <c r="THD21" s="225"/>
      <c r="THE21" s="225"/>
      <c r="THF21" s="225"/>
      <c r="THG21" s="225"/>
      <c r="THH21" s="225"/>
      <c r="THI21" s="225"/>
      <c r="THJ21" s="225"/>
      <c r="THK21" s="225"/>
      <c r="THL21" s="225"/>
      <c r="THM21" s="225"/>
      <c r="THN21" s="225"/>
      <c r="THO21" s="225"/>
      <c r="THP21" s="225"/>
      <c r="THQ21" s="225"/>
      <c r="THR21" s="225"/>
      <c r="THS21" s="225"/>
      <c r="THT21" s="225"/>
      <c r="THU21" s="225"/>
      <c r="THV21" s="225"/>
      <c r="THW21" s="225"/>
      <c r="THX21" s="225"/>
      <c r="THY21" s="225"/>
      <c r="THZ21" s="225"/>
      <c r="TIA21" s="225"/>
      <c r="TIB21" s="225"/>
      <c r="TIC21" s="225"/>
      <c r="TID21" s="225"/>
      <c r="TIE21" s="225"/>
      <c r="TIF21" s="225"/>
      <c r="TIG21" s="225"/>
      <c r="TIH21" s="225"/>
      <c r="TII21" s="225"/>
      <c r="TIJ21" s="225"/>
      <c r="TIK21" s="225"/>
      <c r="TIL21" s="225"/>
      <c r="TIM21" s="225"/>
      <c r="TIN21" s="225"/>
      <c r="TIO21" s="225"/>
      <c r="TIP21" s="225"/>
      <c r="TIQ21" s="225"/>
      <c r="TIR21" s="225"/>
      <c r="TIS21" s="225"/>
      <c r="TIT21" s="225"/>
      <c r="TIU21" s="225"/>
      <c r="TIV21" s="225"/>
      <c r="TIW21" s="225"/>
      <c r="TIX21" s="225"/>
      <c r="TIY21" s="225"/>
      <c r="TIZ21" s="225"/>
      <c r="TJA21" s="225"/>
      <c r="TJB21" s="225"/>
      <c r="TJC21" s="225"/>
      <c r="TJD21" s="225"/>
      <c r="TJE21" s="225"/>
      <c r="TJF21" s="225"/>
      <c r="TJG21" s="225"/>
      <c r="TJH21" s="225"/>
      <c r="TJI21" s="225"/>
      <c r="TJJ21" s="225"/>
      <c r="TJK21" s="225"/>
      <c r="TJL21" s="225"/>
      <c r="TJM21" s="225"/>
      <c r="TJN21" s="225"/>
      <c r="TJO21" s="225"/>
      <c r="TJP21" s="225"/>
      <c r="TJQ21" s="225"/>
      <c r="TJR21" s="225"/>
      <c r="TJS21" s="225"/>
      <c r="TJT21" s="225"/>
      <c r="TJU21" s="225"/>
      <c r="TJV21" s="225"/>
      <c r="TJW21" s="225"/>
      <c r="TJX21" s="225"/>
      <c r="TJY21" s="225"/>
      <c r="TJZ21" s="225"/>
      <c r="TKA21" s="225"/>
      <c r="TKB21" s="225"/>
      <c r="TKC21" s="225"/>
      <c r="TKD21" s="225"/>
      <c r="TKE21" s="225"/>
      <c r="TKF21" s="225"/>
      <c r="TKG21" s="225"/>
      <c r="TKH21" s="225"/>
      <c r="TKI21" s="225"/>
      <c r="TKJ21" s="225"/>
      <c r="TKK21" s="225"/>
      <c r="TKL21" s="225"/>
      <c r="TKM21" s="225"/>
      <c r="TKN21" s="225"/>
      <c r="TKO21" s="225"/>
      <c r="TKP21" s="225"/>
      <c r="TKQ21" s="225"/>
      <c r="TKR21" s="225"/>
      <c r="TKS21" s="225"/>
      <c r="TKT21" s="225"/>
      <c r="TKU21" s="225"/>
      <c r="TKV21" s="225"/>
      <c r="TKW21" s="225"/>
      <c r="TKX21" s="225"/>
      <c r="TKY21" s="225"/>
      <c r="TKZ21" s="225"/>
      <c r="TLA21" s="225"/>
      <c r="TLB21" s="225"/>
      <c r="TLC21" s="225"/>
      <c r="TLD21" s="225"/>
      <c r="TLE21" s="225"/>
      <c r="TLF21" s="225"/>
      <c r="TLG21" s="225"/>
      <c r="TLH21" s="225"/>
      <c r="TLI21" s="225"/>
      <c r="TLJ21" s="225"/>
      <c r="TLK21" s="225"/>
      <c r="TLL21" s="225"/>
      <c r="TLM21" s="225"/>
      <c r="TLN21" s="225"/>
      <c r="TLO21" s="225"/>
      <c r="TLP21" s="225"/>
      <c r="TLQ21" s="225"/>
      <c r="TLR21" s="225"/>
      <c r="TLS21" s="225"/>
      <c r="TLT21" s="225"/>
      <c r="TLU21" s="225"/>
      <c r="TLV21" s="225"/>
      <c r="TLW21" s="225"/>
      <c r="TLX21" s="225"/>
      <c r="TLY21" s="225"/>
      <c r="TLZ21" s="225"/>
      <c r="TMA21" s="225"/>
      <c r="TMB21" s="225"/>
      <c r="TMC21" s="225"/>
      <c r="TMD21" s="225"/>
      <c r="TME21" s="225"/>
      <c r="TMF21" s="225"/>
      <c r="TMG21" s="225"/>
      <c r="TMH21" s="225"/>
      <c r="TMI21" s="225"/>
      <c r="TMJ21" s="225"/>
      <c r="TMK21" s="225"/>
      <c r="TML21" s="225"/>
      <c r="TMM21" s="225"/>
      <c r="TMN21" s="225"/>
      <c r="TMO21" s="225"/>
      <c r="TMP21" s="225"/>
      <c r="TMQ21" s="225"/>
      <c r="TMR21" s="225"/>
      <c r="TMS21" s="225"/>
      <c r="TMT21" s="225"/>
      <c r="TMU21" s="225"/>
      <c r="TMV21" s="225"/>
      <c r="TMW21" s="225"/>
      <c r="TMX21" s="225"/>
      <c r="TMY21" s="225"/>
      <c r="TMZ21" s="225"/>
      <c r="TNA21" s="225"/>
      <c r="TNB21" s="225"/>
      <c r="TNC21" s="225"/>
      <c r="TND21" s="225"/>
      <c r="TNE21" s="225"/>
      <c r="TNF21" s="225"/>
      <c r="TNG21" s="225"/>
      <c r="TNH21" s="225"/>
      <c r="TNI21" s="225"/>
      <c r="TNJ21" s="225"/>
      <c r="TNK21" s="225"/>
      <c r="TNL21" s="225"/>
      <c r="TNM21" s="225"/>
      <c r="TNN21" s="225"/>
      <c r="TNO21" s="225"/>
      <c r="TNP21" s="225"/>
      <c r="TNQ21" s="225"/>
      <c r="TNR21" s="225"/>
      <c r="TNS21" s="225"/>
      <c r="TNT21" s="225"/>
      <c r="TNU21" s="225"/>
      <c r="TNV21" s="225"/>
      <c r="TNW21" s="225"/>
      <c r="TNX21" s="225"/>
      <c r="TNY21" s="225"/>
      <c r="TNZ21" s="225"/>
      <c r="TOA21" s="225"/>
      <c r="TOB21" s="225"/>
      <c r="TOC21" s="225"/>
      <c r="TOD21" s="225"/>
      <c r="TOE21" s="225"/>
      <c r="TOF21" s="225"/>
      <c r="TOG21" s="225"/>
      <c r="TOH21" s="225"/>
      <c r="TOI21" s="225"/>
      <c r="TOJ21" s="225"/>
      <c r="TOK21" s="225"/>
      <c r="TOL21" s="225"/>
      <c r="TOM21" s="225"/>
      <c r="TON21" s="225"/>
      <c r="TOO21" s="225"/>
      <c r="TOP21" s="225"/>
      <c r="TOQ21" s="225"/>
      <c r="TOR21" s="225"/>
      <c r="TOS21" s="225"/>
      <c r="TOT21" s="225"/>
      <c r="TOU21" s="225"/>
      <c r="TOV21" s="225"/>
      <c r="TOW21" s="225"/>
      <c r="TOX21" s="225"/>
      <c r="TOY21" s="225"/>
      <c r="TOZ21" s="225"/>
      <c r="TPA21" s="225"/>
      <c r="TPB21" s="225"/>
      <c r="TPC21" s="225"/>
      <c r="TPD21" s="225"/>
      <c r="TPE21" s="225"/>
      <c r="TPF21" s="225"/>
      <c r="TPG21" s="225"/>
      <c r="TPH21" s="225"/>
      <c r="TPI21" s="225"/>
      <c r="TPJ21" s="225"/>
      <c r="TPK21" s="225"/>
      <c r="TPL21" s="225"/>
      <c r="TPM21" s="225"/>
      <c r="TPN21" s="225"/>
      <c r="TPO21" s="225"/>
      <c r="TPP21" s="225"/>
      <c r="TPQ21" s="225"/>
      <c r="TPR21" s="225"/>
      <c r="TPS21" s="225"/>
      <c r="TPT21" s="225"/>
      <c r="TPU21" s="225"/>
      <c r="TPV21" s="225"/>
      <c r="TPW21" s="225"/>
      <c r="TPX21" s="225"/>
      <c r="TPY21" s="225"/>
      <c r="TPZ21" s="225"/>
      <c r="TQA21" s="225"/>
      <c r="TQB21" s="225"/>
      <c r="TQC21" s="225"/>
      <c r="TQD21" s="225"/>
      <c r="TQE21" s="225"/>
      <c r="TQF21" s="225"/>
      <c r="TQG21" s="225"/>
      <c r="TQH21" s="225"/>
      <c r="TQI21" s="225"/>
      <c r="TQJ21" s="225"/>
      <c r="TQK21" s="225"/>
      <c r="TQL21" s="225"/>
      <c r="TQM21" s="225"/>
      <c r="TQN21" s="225"/>
      <c r="TQO21" s="225"/>
      <c r="TQP21" s="225"/>
      <c r="TQQ21" s="225"/>
      <c r="TQR21" s="225"/>
      <c r="TQS21" s="225"/>
      <c r="TQT21" s="225"/>
      <c r="TQU21" s="225"/>
      <c r="TQV21" s="225"/>
      <c r="TQW21" s="225"/>
      <c r="TQX21" s="225"/>
      <c r="TQY21" s="225"/>
      <c r="TQZ21" s="225"/>
      <c r="TRA21" s="225"/>
      <c r="TRB21" s="225"/>
      <c r="TRC21" s="225"/>
      <c r="TRD21" s="225"/>
      <c r="TRE21" s="225"/>
      <c r="TRF21" s="225"/>
      <c r="TRG21" s="225"/>
      <c r="TRH21" s="225"/>
      <c r="TRI21" s="225"/>
      <c r="TRJ21" s="225"/>
      <c r="TRK21" s="225"/>
      <c r="TRL21" s="225"/>
      <c r="TRM21" s="225"/>
      <c r="TRN21" s="225"/>
      <c r="TRO21" s="225"/>
      <c r="TRP21" s="225"/>
      <c r="TRQ21" s="225"/>
      <c r="TRR21" s="225"/>
      <c r="TRS21" s="225"/>
      <c r="TRT21" s="225"/>
      <c r="TRU21" s="225"/>
      <c r="TRV21" s="225"/>
      <c r="TRW21" s="225"/>
      <c r="TRX21" s="225"/>
      <c r="TRY21" s="225"/>
      <c r="TRZ21" s="225"/>
      <c r="TSA21" s="225"/>
      <c r="TSB21" s="225"/>
      <c r="TSC21" s="225"/>
      <c r="TSD21" s="225"/>
      <c r="TSE21" s="225"/>
      <c r="TSF21" s="225"/>
      <c r="TSG21" s="225"/>
      <c r="TSH21" s="225"/>
      <c r="TSI21" s="225"/>
      <c r="TSJ21" s="225"/>
      <c r="TSK21" s="225"/>
      <c r="TSL21" s="225"/>
      <c r="TSM21" s="225"/>
      <c r="TSN21" s="225"/>
      <c r="TSO21" s="225"/>
      <c r="TSP21" s="225"/>
      <c r="TSQ21" s="225"/>
      <c r="TSR21" s="225"/>
      <c r="TSS21" s="225"/>
      <c r="TST21" s="225"/>
      <c r="TSU21" s="225"/>
      <c r="TSV21" s="225"/>
      <c r="TSW21" s="225"/>
      <c r="TSX21" s="225"/>
      <c r="TSY21" s="225"/>
      <c r="TSZ21" s="225"/>
      <c r="TTA21" s="225"/>
      <c r="TTB21" s="225"/>
      <c r="TTC21" s="225"/>
      <c r="TTD21" s="225"/>
      <c r="TTE21" s="225"/>
      <c r="TTF21" s="225"/>
      <c r="TTG21" s="225"/>
      <c r="TTH21" s="225"/>
      <c r="TTI21" s="225"/>
      <c r="TTJ21" s="225"/>
      <c r="TTK21" s="225"/>
      <c r="TTL21" s="225"/>
      <c r="TTM21" s="225"/>
      <c r="TTN21" s="225"/>
      <c r="TTO21" s="225"/>
      <c r="TTP21" s="225"/>
      <c r="TTQ21" s="225"/>
      <c r="TTR21" s="225"/>
      <c r="TTS21" s="225"/>
      <c r="TTT21" s="225"/>
      <c r="TTU21" s="225"/>
      <c r="TTV21" s="225"/>
      <c r="TTW21" s="225"/>
      <c r="TTX21" s="225"/>
      <c r="TTY21" s="225"/>
      <c r="TTZ21" s="225"/>
      <c r="TUA21" s="225"/>
      <c r="TUB21" s="225"/>
      <c r="TUC21" s="225"/>
      <c r="TUD21" s="225"/>
      <c r="TUE21" s="225"/>
      <c r="TUF21" s="225"/>
      <c r="TUG21" s="225"/>
      <c r="TUH21" s="225"/>
      <c r="TUI21" s="225"/>
      <c r="TUJ21" s="225"/>
      <c r="TUK21" s="225"/>
      <c r="TUL21" s="225"/>
      <c r="TUM21" s="225"/>
      <c r="TUN21" s="225"/>
      <c r="TUO21" s="225"/>
      <c r="TUP21" s="225"/>
      <c r="TUQ21" s="225"/>
      <c r="TUR21" s="225"/>
      <c r="TUS21" s="225"/>
      <c r="TUT21" s="225"/>
      <c r="TUU21" s="225"/>
      <c r="TUV21" s="225"/>
      <c r="TUW21" s="225"/>
      <c r="TUX21" s="225"/>
      <c r="TUY21" s="225"/>
      <c r="TUZ21" s="225"/>
      <c r="TVA21" s="225"/>
      <c r="TVB21" s="225"/>
      <c r="TVC21" s="225"/>
      <c r="TVD21" s="225"/>
      <c r="TVE21" s="225"/>
      <c r="TVF21" s="225"/>
      <c r="TVG21" s="225"/>
      <c r="TVH21" s="225"/>
      <c r="TVI21" s="225"/>
      <c r="TVJ21" s="225"/>
      <c r="TVK21" s="225"/>
      <c r="TVL21" s="225"/>
      <c r="TVM21" s="225"/>
      <c r="TVN21" s="225"/>
      <c r="TVO21" s="225"/>
      <c r="TVP21" s="225"/>
      <c r="TVQ21" s="225"/>
      <c r="TVR21" s="225"/>
      <c r="TVS21" s="225"/>
      <c r="TVT21" s="225"/>
      <c r="TVU21" s="225"/>
      <c r="TVV21" s="225"/>
      <c r="TVW21" s="225"/>
      <c r="TVX21" s="225"/>
      <c r="TVY21" s="225"/>
      <c r="TVZ21" s="225"/>
      <c r="TWA21" s="225"/>
      <c r="TWB21" s="225"/>
      <c r="TWC21" s="225"/>
      <c r="TWD21" s="225"/>
      <c r="TWE21" s="225"/>
      <c r="TWF21" s="225"/>
      <c r="TWG21" s="225"/>
      <c r="TWH21" s="225"/>
      <c r="TWI21" s="225"/>
      <c r="TWJ21" s="225"/>
      <c r="TWK21" s="225"/>
      <c r="TWL21" s="225"/>
      <c r="TWM21" s="225"/>
      <c r="TWN21" s="225"/>
      <c r="TWO21" s="225"/>
      <c r="TWP21" s="225"/>
      <c r="TWQ21" s="225"/>
      <c r="TWR21" s="225"/>
      <c r="TWS21" s="225"/>
      <c r="TWT21" s="225"/>
      <c r="TWU21" s="225"/>
      <c r="TWV21" s="225"/>
      <c r="TWW21" s="225"/>
      <c r="TWX21" s="225"/>
      <c r="TWY21" s="225"/>
      <c r="TWZ21" s="225"/>
      <c r="TXA21" s="225"/>
      <c r="TXB21" s="225"/>
      <c r="TXC21" s="225"/>
      <c r="TXD21" s="225"/>
      <c r="TXE21" s="225"/>
      <c r="TXF21" s="225"/>
      <c r="TXG21" s="225"/>
      <c r="TXH21" s="225"/>
      <c r="TXI21" s="225"/>
      <c r="TXJ21" s="225"/>
      <c r="TXK21" s="225"/>
      <c r="TXL21" s="225"/>
      <c r="TXM21" s="225"/>
      <c r="TXN21" s="225"/>
      <c r="TXO21" s="225"/>
      <c r="TXP21" s="225"/>
      <c r="TXQ21" s="225"/>
      <c r="TXR21" s="225"/>
      <c r="TXS21" s="225"/>
      <c r="TXT21" s="225"/>
      <c r="TXU21" s="225"/>
      <c r="TXV21" s="225"/>
      <c r="TXW21" s="225"/>
      <c r="TXX21" s="225"/>
      <c r="TXY21" s="225"/>
      <c r="TXZ21" s="225"/>
      <c r="TYA21" s="225"/>
      <c r="TYB21" s="225"/>
      <c r="TYC21" s="225"/>
      <c r="TYD21" s="225"/>
      <c r="TYE21" s="225"/>
      <c r="TYF21" s="225"/>
      <c r="TYG21" s="225"/>
      <c r="TYH21" s="225"/>
      <c r="TYI21" s="225"/>
      <c r="TYJ21" s="225"/>
      <c r="TYK21" s="225"/>
      <c r="TYL21" s="225"/>
      <c r="TYM21" s="225"/>
      <c r="TYN21" s="225"/>
      <c r="TYO21" s="225"/>
      <c r="TYP21" s="225"/>
      <c r="TYQ21" s="225"/>
      <c r="TYR21" s="225"/>
      <c r="TYS21" s="225"/>
      <c r="TYT21" s="225"/>
      <c r="TYU21" s="225"/>
      <c r="TYV21" s="225"/>
      <c r="TYW21" s="225"/>
      <c r="TYX21" s="225"/>
      <c r="TYY21" s="225"/>
      <c r="TYZ21" s="225"/>
      <c r="TZA21" s="225"/>
      <c r="TZB21" s="225"/>
      <c r="TZC21" s="225"/>
      <c r="TZD21" s="225"/>
      <c r="TZE21" s="225"/>
      <c r="TZF21" s="225"/>
      <c r="TZG21" s="225"/>
      <c r="TZH21" s="225"/>
      <c r="TZI21" s="225"/>
      <c r="TZJ21" s="225"/>
      <c r="TZK21" s="225"/>
      <c r="TZL21" s="225"/>
      <c r="TZM21" s="225"/>
      <c r="TZN21" s="225"/>
      <c r="TZO21" s="225"/>
      <c r="TZP21" s="225"/>
      <c r="TZQ21" s="225"/>
      <c r="TZR21" s="225"/>
      <c r="TZS21" s="225"/>
      <c r="TZT21" s="225"/>
      <c r="TZU21" s="225"/>
      <c r="TZV21" s="225"/>
      <c r="TZW21" s="225"/>
      <c r="TZX21" s="225"/>
      <c r="TZY21" s="225"/>
      <c r="TZZ21" s="225"/>
      <c r="UAA21" s="225"/>
      <c r="UAB21" s="225"/>
      <c r="UAC21" s="225"/>
      <c r="UAD21" s="225"/>
      <c r="UAE21" s="225"/>
      <c r="UAF21" s="225"/>
      <c r="UAG21" s="225"/>
      <c r="UAH21" s="225"/>
      <c r="UAI21" s="225"/>
      <c r="UAJ21" s="225"/>
      <c r="UAK21" s="225"/>
      <c r="UAL21" s="225"/>
      <c r="UAM21" s="225"/>
      <c r="UAN21" s="225"/>
      <c r="UAO21" s="225"/>
      <c r="UAP21" s="225"/>
      <c r="UAQ21" s="225"/>
      <c r="UAR21" s="225"/>
      <c r="UAS21" s="225"/>
      <c r="UAT21" s="225"/>
      <c r="UAU21" s="225"/>
      <c r="UAV21" s="225"/>
      <c r="UAW21" s="225"/>
      <c r="UAX21" s="225"/>
      <c r="UAY21" s="225"/>
      <c r="UAZ21" s="225"/>
      <c r="UBA21" s="225"/>
      <c r="UBB21" s="225"/>
      <c r="UBC21" s="225"/>
      <c r="UBD21" s="225"/>
      <c r="UBE21" s="225"/>
      <c r="UBF21" s="225"/>
      <c r="UBG21" s="225"/>
      <c r="UBH21" s="225"/>
      <c r="UBI21" s="225"/>
      <c r="UBJ21" s="225"/>
      <c r="UBK21" s="225"/>
      <c r="UBL21" s="225"/>
      <c r="UBM21" s="225"/>
      <c r="UBN21" s="225"/>
      <c r="UBO21" s="225"/>
      <c r="UBP21" s="225"/>
      <c r="UBQ21" s="225"/>
      <c r="UBR21" s="225"/>
      <c r="UBS21" s="225"/>
      <c r="UBT21" s="225"/>
      <c r="UBU21" s="225"/>
      <c r="UBV21" s="225"/>
      <c r="UBW21" s="225"/>
      <c r="UBX21" s="225"/>
      <c r="UBY21" s="225"/>
      <c r="UBZ21" s="225"/>
      <c r="UCA21" s="225"/>
      <c r="UCB21" s="225"/>
      <c r="UCC21" s="225"/>
      <c r="UCD21" s="225"/>
      <c r="UCE21" s="225"/>
      <c r="UCF21" s="225"/>
      <c r="UCG21" s="225"/>
      <c r="UCH21" s="225"/>
      <c r="UCI21" s="225"/>
      <c r="UCJ21" s="225"/>
      <c r="UCK21" s="225"/>
      <c r="UCL21" s="225"/>
      <c r="UCM21" s="225"/>
      <c r="UCN21" s="225"/>
      <c r="UCO21" s="225"/>
      <c r="UCP21" s="225"/>
      <c r="UCQ21" s="225"/>
      <c r="UCR21" s="225"/>
      <c r="UCS21" s="225"/>
      <c r="UCT21" s="225"/>
      <c r="UCU21" s="225"/>
      <c r="UCV21" s="225"/>
      <c r="UCW21" s="225"/>
      <c r="UCX21" s="225"/>
      <c r="UCY21" s="225"/>
      <c r="UCZ21" s="225"/>
      <c r="UDA21" s="225"/>
      <c r="UDB21" s="225"/>
      <c r="UDC21" s="225"/>
      <c r="UDD21" s="225"/>
      <c r="UDE21" s="225"/>
      <c r="UDF21" s="225"/>
      <c r="UDG21" s="225"/>
      <c r="UDH21" s="225"/>
      <c r="UDI21" s="225"/>
      <c r="UDJ21" s="225"/>
      <c r="UDK21" s="225"/>
      <c r="UDL21" s="225"/>
      <c r="UDM21" s="225"/>
      <c r="UDN21" s="225"/>
      <c r="UDO21" s="225"/>
      <c r="UDP21" s="225"/>
      <c r="UDQ21" s="225"/>
      <c r="UDR21" s="225"/>
      <c r="UDS21" s="225"/>
      <c r="UDT21" s="225"/>
      <c r="UDU21" s="225"/>
      <c r="UDV21" s="225"/>
      <c r="UDW21" s="225"/>
      <c r="UDX21" s="225"/>
      <c r="UDY21" s="225"/>
      <c r="UDZ21" s="225"/>
      <c r="UEA21" s="225"/>
      <c r="UEB21" s="225"/>
      <c r="UEC21" s="225"/>
      <c r="UED21" s="225"/>
      <c r="UEE21" s="225"/>
      <c r="UEF21" s="225"/>
      <c r="UEG21" s="225"/>
      <c r="UEH21" s="225"/>
      <c r="UEI21" s="225"/>
      <c r="UEJ21" s="225"/>
      <c r="UEK21" s="225"/>
      <c r="UEL21" s="225"/>
      <c r="UEM21" s="225"/>
      <c r="UEN21" s="225"/>
      <c r="UEO21" s="225"/>
      <c r="UEP21" s="225"/>
      <c r="UEQ21" s="225"/>
      <c r="UER21" s="225"/>
      <c r="UES21" s="225"/>
      <c r="UET21" s="225"/>
      <c r="UEU21" s="225"/>
      <c r="UEV21" s="225"/>
      <c r="UEW21" s="225"/>
      <c r="UEX21" s="225"/>
      <c r="UEY21" s="225"/>
      <c r="UEZ21" s="225"/>
      <c r="UFA21" s="225"/>
      <c r="UFB21" s="225"/>
      <c r="UFC21" s="225"/>
      <c r="UFD21" s="225"/>
      <c r="UFE21" s="225"/>
      <c r="UFF21" s="225"/>
      <c r="UFG21" s="225"/>
      <c r="UFH21" s="225"/>
      <c r="UFI21" s="225"/>
      <c r="UFJ21" s="225"/>
      <c r="UFK21" s="225"/>
      <c r="UFL21" s="225"/>
      <c r="UFM21" s="225"/>
      <c r="UFN21" s="225"/>
      <c r="UFO21" s="225"/>
      <c r="UFP21" s="225"/>
      <c r="UFQ21" s="225"/>
      <c r="UFR21" s="225"/>
      <c r="UFS21" s="225"/>
      <c r="UFT21" s="225"/>
      <c r="UFU21" s="225"/>
      <c r="UFV21" s="225"/>
      <c r="UFW21" s="225"/>
      <c r="UFX21" s="225"/>
      <c r="UFY21" s="225"/>
      <c r="UFZ21" s="225"/>
      <c r="UGA21" s="225"/>
      <c r="UGB21" s="225"/>
      <c r="UGC21" s="225"/>
      <c r="UGD21" s="225"/>
      <c r="UGE21" s="225"/>
      <c r="UGF21" s="225"/>
      <c r="UGG21" s="225"/>
      <c r="UGH21" s="225"/>
      <c r="UGI21" s="225"/>
      <c r="UGJ21" s="225"/>
      <c r="UGK21" s="225"/>
      <c r="UGL21" s="225"/>
      <c r="UGM21" s="225"/>
      <c r="UGN21" s="225"/>
      <c r="UGO21" s="225"/>
      <c r="UGP21" s="225"/>
      <c r="UGQ21" s="225"/>
      <c r="UGR21" s="225"/>
      <c r="UGS21" s="225"/>
      <c r="UGT21" s="225"/>
      <c r="UGU21" s="225"/>
      <c r="UGV21" s="225"/>
      <c r="UGW21" s="225"/>
      <c r="UGX21" s="225"/>
      <c r="UGY21" s="225"/>
      <c r="UGZ21" s="225"/>
      <c r="UHA21" s="225"/>
      <c r="UHB21" s="225"/>
      <c r="UHC21" s="225"/>
      <c r="UHD21" s="225"/>
      <c r="UHE21" s="225"/>
      <c r="UHF21" s="225"/>
      <c r="UHG21" s="225"/>
      <c r="UHH21" s="225"/>
      <c r="UHI21" s="225"/>
      <c r="UHJ21" s="225"/>
      <c r="UHK21" s="225"/>
      <c r="UHL21" s="225"/>
      <c r="UHM21" s="225"/>
      <c r="UHN21" s="225"/>
      <c r="UHO21" s="225"/>
      <c r="UHP21" s="225"/>
      <c r="UHQ21" s="225"/>
      <c r="UHR21" s="225"/>
      <c r="UHS21" s="225"/>
      <c r="UHT21" s="225"/>
      <c r="UHU21" s="225"/>
      <c r="UHV21" s="225"/>
      <c r="UHW21" s="225"/>
      <c r="UHX21" s="225"/>
      <c r="UHY21" s="225"/>
      <c r="UHZ21" s="225"/>
      <c r="UIA21" s="225"/>
      <c r="UIB21" s="225"/>
      <c r="UIC21" s="225"/>
      <c r="UID21" s="225"/>
      <c r="UIE21" s="225"/>
      <c r="UIF21" s="225"/>
      <c r="UIG21" s="225"/>
      <c r="UIH21" s="225"/>
      <c r="UII21" s="225"/>
      <c r="UIJ21" s="225"/>
      <c r="UIK21" s="225"/>
      <c r="UIL21" s="225"/>
      <c r="UIM21" s="225"/>
      <c r="UIN21" s="225"/>
      <c r="UIO21" s="225"/>
      <c r="UIP21" s="225"/>
      <c r="UIQ21" s="225"/>
      <c r="UIR21" s="225"/>
      <c r="UIS21" s="225"/>
      <c r="UIT21" s="225"/>
      <c r="UIU21" s="225"/>
      <c r="UIV21" s="225"/>
      <c r="UIW21" s="225"/>
      <c r="UIX21" s="225"/>
      <c r="UIY21" s="225"/>
      <c r="UIZ21" s="225"/>
      <c r="UJA21" s="225"/>
      <c r="UJB21" s="225"/>
      <c r="UJC21" s="225"/>
      <c r="UJD21" s="225"/>
      <c r="UJE21" s="225"/>
      <c r="UJF21" s="225"/>
      <c r="UJG21" s="225"/>
      <c r="UJH21" s="225"/>
      <c r="UJI21" s="225"/>
      <c r="UJJ21" s="225"/>
      <c r="UJK21" s="225"/>
      <c r="UJL21" s="225"/>
      <c r="UJM21" s="225"/>
      <c r="UJN21" s="225"/>
      <c r="UJO21" s="225"/>
      <c r="UJP21" s="225"/>
      <c r="UJQ21" s="225"/>
      <c r="UJR21" s="225"/>
      <c r="UJS21" s="225"/>
      <c r="UJT21" s="225"/>
      <c r="UJU21" s="225"/>
      <c r="UJV21" s="225"/>
      <c r="UJW21" s="225"/>
      <c r="UJX21" s="225"/>
      <c r="UJY21" s="225"/>
      <c r="UJZ21" s="225"/>
      <c r="UKA21" s="225"/>
      <c r="UKB21" s="225"/>
      <c r="UKC21" s="225"/>
      <c r="UKD21" s="225"/>
      <c r="UKE21" s="225"/>
      <c r="UKF21" s="225"/>
      <c r="UKG21" s="225"/>
      <c r="UKH21" s="225"/>
      <c r="UKI21" s="225"/>
      <c r="UKJ21" s="225"/>
      <c r="UKK21" s="225"/>
      <c r="UKL21" s="225"/>
      <c r="UKM21" s="225"/>
      <c r="UKN21" s="225"/>
      <c r="UKO21" s="225"/>
      <c r="UKP21" s="225"/>
      <c r="UKQ21" s="225"/>
      <c r="UKR21" s="225"/>
      <c r="UKS21" s="225"/>
      <c r="UKT21" s="225"/>
      <c r="UKU21" s="225"/>
      <c r="UKV21" s="225"/>
      <c r="UKW21" s="225"/>
      <c r="UKX21" s="225"/>
      <c r="UKY21" s="225"/>
      <c r="UKZ21" s="225"/>
      <c r="ULA21" s="225"/>
      <c r="ULB21" s="225"/>
      <c r="ULC21" s="225"/>
      <c r="ULD21" s="225"/>
      <c r="ULE21" s="225"/>
      <c r="ULF21" s="225"/>
      <c r="ULG21" s="225"/>
      <c r="ULH21" s="225"/>
      <c r="ULI21" s="225"/>
      <c r="ULJ21" s="225"/>
      <c r="ULK21" s="225"/>
      <c r="ULL21" s="225"/>
      <c r="ULM21" s="225"/>
      <c r="ULN21" s="225"/>
      <c r="ULO21" s="225"/>
      <c r="ULP21" s="225"/>
      <c r="ULQ21" s="225"/>
      <c r="ULR21" s="225"/>
      <c r="ULS21" s="225"/>
      <c r="ULT21" s="225"/>
      <c r="ULU21" s="225"/>
      <c r="ULV21" s="225"/>
      <c r="ULW21" s="225"/>
      <c r="ULX21" s="225"/>
      <c r="ULY21" s="225"/>
      <c r="ULZ21" s="225"/>
      <c r="UMA21" s="225"/>
      <c r="UMB21" s="225"/>
      <c r="UMC21" s="225"/>
      <c r="UMD21" s="225"/>
      <c r="UME21" s="225"/>
      <c r="UMF21" s="225"/>
      <c r="UMG21" s="225"/>
      <c r="UMH21" s="225"/>
      <c r="UMI21" s="225"/>
      <c r="UMJ21" s="225"/>
      <c r="UMK21" s="225"/>
      <c r="UML21" s="225"/>
      <c r="UMM21" s="225"/>
      <c r="UMN21" s="225"/>
      <c r="UMO21" s="225"/>
      <c r="UMP21" s="225"/>
      <c r="UMQ21" s="225"/>
      <c r="UMR21" s="225"/>
      <c r="UMS21" s="225"/>
      <c r="UMT21" s="225"/>
      <c r="UMU21" s="225"/>
      <c r="UMV21" s="225"/>
      <c r="UMW21" s="225"/>
      <c r="UMX21" s="225"/>
      <c r="UMY21" s="225"/>
      <c r="UMZ21" s="225"/>
      <c r="UNA21" s="225"/>
      <c r="UNB21" s="225"/>
      <c r="UNC21" s="225"/>
      <c r="UND21" s="225"/>
      <c r="UNE21" s="225"/>
      <c r="UNF21" s="225"/>
      <c r="UNG21" s="225"/>
      <c r="UNH21" s="225"/>
      <c r="UNI21" s="225"/>
      <c r="UNJ21" s="225"/>
      <c r="UNK21" s="225"/>
      <c r="UNL21" s="225"/>
      <c r="UNM21" s="225"/>
      <c r="UNN21" s="225"/>
      <c r="UNO21" s="225"/>
      <c r="UNP21" s="225"/>
      <c r="UNQ21" s="225"/>
      <c r="UNR21" s="225"/>
      <c r="UNS21" s="225"/>
      <c r="UNT21" s="225"/>
      <c r="UNU21" s="225"/>
      <c r="UNV21" s="225"/>
      <c r="UNW21" s="225"/>
      <c r="UNX21" s="225"/>
      <c r="UNY21" s="225"/>
      <c r="UNZ21" s="225"/>
      <c r="UOA21" s="225"/>
      <c r="UOB21" s="225"/>
      <c r="UOC21" s="225"/>
      <c r="UOD21" s="225"/>
      <c r="UOE21" s="225"/>
      <c r="UOF21" s="225"/>
      <c r="UOG21" s="225"/>
      <c r="UOH21" s="225"/>
      <c r="UOI21" s="225"/>
      <c r="UOJ21" s="225"/>
      <c r="UOK21" s="225"/>
      <c r="UOL21" s="225"/>
      <c r="UOM21" s="225"/>
      <c r="UON21" s="225"/>
      <c r="UOO21" s="225"/>
      <c r="UOP21" s="225"/>
      <c r="UOQ21" s="225"/>
      <c r="UOR21" s="225"/>
      <c r="UOS21" s="225"/>
      <c r="UOT21" s="225"/>
      <c r="UOU21" s="225"/>
      <c r="UOV21" s="225"/>
      <c r="UOW21" s="225"/>
      <c r="UOX21" s="225"/>
      <c r="UOY21" s="225"/>
      <c r="UOZ21" s="225"/>
      <c r="UPA21" s="225"/>
      <c r="UPB21" s="225"/>
      <c r="UPC21" s="225"/>
      <c r="UPD21" s="225"/>
      <c r="UPE21" s="225"/>
      <c r="UPF21" s="225"/>
      <c r="UPG21" s="225"/>
      <c r="UPH21" s="225"/>
      <c r="UPI21" s="225"/>
      <c r="UPJ21" s="225"/>
      <c r="UPK21" s="225"/>
      <c r="UPL21" s="225"/>
      <c r="UPM21" s="225"/>
      <c r="UPN21" s="225"/>
      <c r="UPO21" s="225"/>
      <c r="UPP21" s="225"/>
      <c r="UPQ21" s="225"/>
      <c r="UPR21" s="225"/>
      <c r="UPS21" s="225"/>
      <c r="UPT21" s="225"/>
      <c r="UPU21" s="225"/>
      <c r="UPV21" s="225"/>
      <c r="UPW21" s="225"/>
      <c r="UPX21" s="225"/>
      <c r="UPY21" s="225"/>
      <c r="UPZ21" s="225"/>
      <c r="UQA21" s="225"/>
      <c r="UQB21" s="225"/>
      <c r="UQC21" s="225"/>
      <c r="UQD21" s="225"/>
      <c r="UQE21" s="225"/>
      <c r="UQF21" s="225"/>
      <c r="UQG21" s="225"/>
      <c r="UQH21" s="225"/>
      <c r="UQI21" s="225"/>
      <c r="UQJ21" s="225"/>
      <c r="UQK21" s="225"/>
      <c r="UQL21" s="225"/>
      <c r="UQM21" s="225"/>
      <c r="UQN21" s="225"/>
      <c r="UQO21" s="225"/>
      <c r="UQP21" s="225"/>
      <c r="UQQ21" s="225"/>
      <c r="UQR21" s="225"/>
      <c r="UQS21" s="225"/>
      <c r="UQT21" s="225"/>
      <c r="UQU21" s="225"/>
      <c r="UQV21" s="225"/>
      <c r="UQW21" s="225"/>
      <c r="UQX21" s="225"/>
      <c r="UQY21" s="225"/>
      <c r="UQZ21" s="225"/>
      <c r="URA21" s="225"/>
      <c r="URB21" s="225"/>
      <c r="URC21" s="225"/>
      <c r="URD21" s="225"/>
      <c r="URE21" s="225"/>
      <c r="URF21" s="225"/>
      <c r="URG21" s="225"/>
      <c r="URH21" s="225"/>
      <c r="URI21" s="225"/>
      <c r="URJ21" s="225"/>
      <c r="URK21" s="225"/>
      <c r="URL21" s="225"/>
      <c r="URM21" s="225"/>
      <c r="URN21" s="225"/>
      <c r="URO21" s="225"/>
      <c r="URP21" s="225"/>
      <c r="URQ21" s="225"/>
      <c r="URR21" s="225"/>
      <c r="URS21" s="225"/>
      <c r="URT21" s="225"/>
      <c r="URU21" s="225"/>
      <c r="URV21" s="225"/>
      <c r="URW21" s="225"/>
      <c r="URX21" s="225"/>
      <c r="URY21" s="225"/>
      <c r="URZ21" s="225"/>
      <c r="USA21" s="225"/>
      <c r="USB21" s="225"/>
      <c r="USC21" s="225"/>
      <c r="USD21" s="225"/>
      <c r="USE21" s="225"/>
      <c r="USF21" s="225"/>
      <c r="USG21" s="225"/>
      <c r="USH21" s="225"/>
      <c r="USI21" s="225"/>
      <c r="USJ21" s="225"/>
      <c r="USK21" s="225"/>
      <c r="USL21" s="225"/>
      <c r="USM21" s="225"/>
      <c r="USN21" s="225"/>
      <c r="USO21" s="225"/>
      <c r="USP21" s="225"/>
      <c r="USQ21" s="225"/>
      <c r="USR21" s="225"/>
      <c r="USS21" s="225"/>
      <c r="UST21" s="225"/>
      <c r="USU21" s="225"/>
      <c r="USV21" s="225"/>
      <c r="USW21" s="225"/>
      <c r="USX21" s="225"/>
      <c r="USY21" s="225"/>
      <c r="USZ21" s="225"/>
      <c r="UTA21" s="225"/>
      <c r="UTB21" s="225"/>
      <c r="UTC21" s="225"/>
      <c r="UTD21" s="225"/>
      <c r="UTE21" s="225"/>
      <c r="UTF21" s="225"/>
      <c r="UTG21" s="225"/>
      <c r="UTH21" s="225"/>
      <c r="UTI21" s="225"/>
      <c r="UTJ21" s="225"/>
      <c r="UTK21" s="225"/>
      <c r="UTL21" s="225"/>
      <c r="UTM21" s="225"/>
      <c r="UTN21" s="225"/>
      <c r="UTO21" s="225"/>
      <c r="UTP21" s="225"/>
      <c r="UTQ21" s="225"/>
      <c r="UTR21" s="225"/>
      <c r="UTS21" s="225"/>
      <c r="UTT21" s="225"/>
      <c r="UTU21" s="225"/>
      <c r="UTV21" s="225"/>
      <c r="UTW21" s="225"/>
      <c r="UTX21" s="225"/>
      <c r="UTY21" s="225"/>
      <c r="UTZ21" s="225"/>
      <c r="UUA21" s="225"/>
      <c r="UUB21" s="225"/>
      <c r="UUC21" s="225"/>
      <c r="UUD21" s="225"/>
      <c r="UUE21" s="225"/>
      <c r="UUF21" s="225"/>
      <c r="UUG21" s="225"/>
      <c r="UUH21" s="225"/>
      <c r="UUI21" s="225"/>
      <c r="UUJ21" s="225"/>
      <c r="UUK21" s="225"/>
      <c r="UUL21" s="225"/>
      <c r="UUM21" s="225"/>
      <c r="UUN21" s="225"/>
      <c r="UUO21" s="225"/>
      <c r="UUP21" s="225"/>
      <c r="UUQ21" s="225"/>
      <c r="UUR21" s="225"/>
      <c r="UUS21" s="225"/>
      <c r="UUT21" s="225"/>
      <c r="UUU21" s="225"/>
      <c r="UUV21" s="225"/>
      <c r="UUW21" s="225"/>
      <c r="UUX21" s="225"/>
      <c r="UUY21" s="225"/>
      <c r="UUZ21" s="225"/>
      <c r="UVA21" s="225"/>
      <c r="UVB21" s="225"/>
      <c r="UVC21" s="225"/>
      <c r="UVD21" s="225"/>
      <c r="UVE21" s="225"/>
      <c r="UVF21" s="225"/>
      <c r="UVG21" s="225"/>
      <c r="UVH21" s="225"/>
      <c r="UVI21" s="225"/>
      <c r="UVJ21" s="225"/>
      <c r="UVK21" s="225"/>
      <c r="UVL21" s="225"/>
      <c r="UVM21" s="225"/>
      <c r="UVN21" s="225"/>
      <c r="UVO21" s="225"/>
      <c r="UVP21" s="225"/>
      <c r="UVQ21" s="225"/>
      <c r="UVR21" s="225"/>
      <c r="UVS21" s="225"/>
      <c r="UVT21" s="225"/>
      <c r="UVU21" s="225"/>
      <c r="UVV21" s="225"/>
      <c r="UVW21" s="225"/>
      <c r="UVX21" s="225"/>
      <c r="UVY21" s="225"/>
      <c r="UVZ21" s="225"/>
      <c r="UWA21" s="225"/>
      <c r="UWB21" s="225"/>
      <c r="UWC21" s="225"/>
      <c r="UWD21" s="225"/>
      <c r="UWE21" s="225"/>
      <c r="UWF21" s="225"/>
      <c r="UWG21" s="225"/>
      <c r="UWH21" s="225"/>
      <c r="UWI21" s="225"/>
      <c r="UWJ21" s="225"/>
      <c r="UWK21" s="225"/>
      <c r="UWL21" s="225"/>
      <c r="UWM21" s="225"/>
      <c r="UWN21" s="225"/>
      <c r="UWO21" s="225"/>
      <c r="UWP21" s="225"/>
      <c r="UWQ21" s="225"/>
      <c r="UWR21" s="225"/>
      <c r="UWS21" s="225"/>
      <c r="UWT21" s="225"/>
      <c r="UWU21" s="225"/>
      <c r="UWV21" s="225"/>
      <c r="UWW21" s="225"/>
      <c r="UWX21" s="225"/>
      <c r="UWY21" s="225"/>
      <c r="UWZ21" s="225"/>
      <c r="UXA21" s="225"/>
      <c r="UXB21" s="225"/>
      <c r="UXC21" s="225"/>
      <c r="UXD21" s="225"/>
      <c r="UXE21" s="225"/>
      <c r="UXF21" s="225"/>
      <c r="UXG21" s="225"/>
      <c r="UXH21" s="225"/>
      <c r="UXI21" s="225"/>
      <c r="UXJ21" s="225"/>
      <c r="UXK21" s="225"/>
      <c r="UXL21" s="225"/>
      <c r="UXM21" s="225"/>
      <c r="UXN21" s="225"/>
      <c r="UXO21" s="225"/>
      <c r="UXP21" s="225"/>
      <c r="UXQ21" s="225"/>
      <c r="UXR21" s="225"/>
      <c r="UXS21" s="225"/>
      <c r="UXT21" s="225"/>
      <c r="UXU21" s="225"/>
      <c r="UXV21" s="225"/>
      <c r="UXW21" s="225"/>
      <c r="UXX21" s="225"/>
      <c r="UXY21" s="225"/>
      <c r="UXZ21" s="225"/>
      <c r="UYA21" s="225"/>
      <c r="UYB21" s="225"/>
      <c r="UYC21" s="225"/>
      <c r="UYD21" s="225"/>
      <c r="UYE21" s="225"/>
      <c r="UYF21" s="225"/>
      <c r="UYG21" s="225"/>
      <c r="UYH21" s="225"/>
      <c r="UYI21" s="225"/>
      <c r="UYJ21" s="225"/>
      <c r="UYK21" s="225"/>
      <c r="UYL21" s="225"/>
      <c r="UYM21" s="225"/>
      <c r="UYN21" s="225"/>
      <c r="UYO21" s="225"/>
      <c r="UYP21" s="225"/>
      <c r="UYQ21" s="225"/>
      <c r="UYR21" s="225"/>
      <c r="UYS21" s="225"/>
      <c r="UYT21" s="225"/>
      <c r="UYU21" s="225"/>
      <c r="UYV21" s="225"/>
      <c r="UYW21" s="225"/>
      <c r="UYX21" s="225"/>
      <c r="UYY21" s="225"/>
      <c r="UYZ21" s="225"/>
      <c r="UZA21" s="225"/>
      <c r="UZB21" s="225"/>
      <c r="UZC21" s="225"/>
      <c r="UZD21" s="225"/>
      <c r="UZE21" s="225"/>
      <c r="UZF21" s="225"/>
      <c r="UZG21" s="225"/>
      <c r="UZH21" s="225"/>
      <c r="UZI21" s="225"/>
      <c r="UZJ21" s="225"/>
      <c r="UZK21" s="225"/>
      <c r="UZL21" s="225"/>
      <c r="UZM21" s="225"/>
      <c r="UZN21" s="225"/>
      <c r="UZO21" s="225"/>
      <c r="UZP21" s="225"/>
      <c r="UZQ21" s="225"/>
      <c r="UZR21" s="225"/>
      <c r="UZS21" s="225"/>
      <c r="UZT21" s="225"/>
      <c r="UZU21" s="225"/>
      <c r="UZV21" s="225"/>
      <c r="UZW21" s="225"/>
      <c r="UZX21" s="225"/>
      <c r="UZY21" s="225"/>
      <c r="UZZ21" s="225"/>
      <c r="VAA21" s="225"/>
      <c r="VAB21" s="225"/>
      <c r="VAC21" s="225"/>
      <c r="VAD21" s="225"/>
      <c r="VAE21" s="225"/>
      <c r="VAF21" s="225"/>
      <c r="VAG21" s="225"/>
      <c r="VAH21" s="225"/>
      <c r="VAI21" s="225"/>
      <c r="VAJ21" s="225"/>
      <c r="VAK21" s="225"/>
      <c r="VAL21" s="225"/>
      <c r="VAM21" s="225"/>
      <c r="VAN21" s="225"/>
      <c r="VAO21" s="225"/>
      <c r="VAP21" s="225"/>
      <c r="VAQ21" s="225"/>
      <c r="VAR21" s="225"/>
      <c r="VAS21" s="225"/>
      <c r="VAT21" s="225"/>
      <c r="VAU21" s="225"/>
      <c r="VAV21" s="225"/>
      <c r="VAW21" s="225"/>
      <c r="VAX21" s="225"/>
      <c r="VAY21" s="225"/>
      <c r="VAZ21" s="225"/>
      <c r="VBA21" s="225"/>
      <c r="VBB21" s="225"/>
      <c r="VBC21" s="225"/>
      <c r="VBD21" s="225"/>
      <c r="VBE21" s="225"/>
      <c r="VBF21" s="225"/>
      <c r="VBG21" s="225"/>
      <c r="VBH21" s="225"/>
      <c r="VBI21" s="225"/>
      <c r="VBJ21" s="225"/>
      <c r="VBK21" s="225"/>
      <c r="VBL21" s="225"/>
      <c r="VBM21" s="225"/>
      <c r="VBN21" s="225"/>
      <c r="VBO21" s="225"/>
      <c r="VBP21" s="225"/>
      <c r="VBQ21" s="225"/>
      <c r="VBR21" s="225"/>
      <c r="VBS21" s="225"/>
      <c r="VBT21" s="225"/>
      <c r="VBU21" s="225"/>
      <c r="VBV21" s="225"/>
      <c r="VBW21" s="225"/>
      <c r="VBX21" s="225"/>
      <c r="VBY21" s="225"/>
      <c r="VBZ21" s="225"/>
      <c r="VCA21" s="225"/>
      <c r="VCB21" s="225"/>
      <c r="VCC21" s="225"/>
      <c r="VCD21" s="225"/>
      <c r="VCE21" s="225"/>
      <c r="VCF21" s="225"/>
      <c r="VCG21" s="225"/>
      <c r="VCH21" s="225"/>
      <c r="VCI21" s="225"/>
      <c r="VCJ21" s="225"/>
      <c r="VCK21" s="225"/>
      <c r="VCL21" s="225"/>
      <c r="VCM21" s="225"/>
      <c r="VCN21" s="225"/>
      <c r="VCO21" s="225"/>
      <c r="VCP21" s="225"/>
      <c r="VCQ21" s="225"/>
      <c r="VCR21" s="225"/>
      <c r="VCS21" s="225"/>
      <c r="VCT21" s="225"/>
      <c r="VCU21" s="225"/>
      <c r="VCV21" s="225"/>
      <c r="VCW21" s="225"/>
      <c r="VCX21" s="225"/>
      <c r="VCY21" s="225"/>
      <c r="VCZ21" s="225"/>
      <c r="VDA21" s="225"/>
      <c r="VDB21" s="225"/>
      <c r="VDC21" s="225"/>
      <c r="VDD21" s="225"/>
      <c r="VDE21" s="225"/>
      <c r="VDF21" s="225"/>
      <c r="VDG21" s="225"/>
      <c r="VDH21" s="225"/>
      <c r="VDI21" s="225"/>
      <c r="VDJ21" s="225"/>
      <c r="VDK21" s="225"/>
      <c r="VDL21" s="225"/>
      <c r="VDM21" s="225"/>
      <c r="VDN21" s="225"/>
      <c r="VDO21" s="225"/>
      <c r="VDP21" s="225"/>
      <c r="VDQ21" s="225"/>
      <c r="VDR21" s="225"/>
      <c r="VDS21" s="225"/>
      <c r="VDT21" s="225"/>
      <c r="VDU21" s="225"/>
      <c r="VDV21" s="225"/>
      <c r="VDW21" s="225"/>
      <c r="VDX21" s="225"/>
      <c r="VDY21" s="225"/>
      <c r="VDZ21" s="225"/>
      <c r="VEA21" s="225"/>
      <c r="VEB21" s="225"/>
      <c r="VEC21" s="225"/>
      <c r="VED21" s="225"/>
      <c r="VEE21" s="225"/>
      <c r="VEF21" s="225"/>
      <c r="VEG21" s="225"/>
      <c r="VEH21" s="225"/>
      <c r="VEI21" s="225"/>
      <c r="VEJ21" s="225"/>
      <c r="VEK21" s="225"/>
      <c r="VEL21" s="225"/>
      <c r="VEM21" s="225"/>
      <c r="VEN21" s="225"/>
      <c r="VEO21" s="225"/>
      <c r="VEP21" s="225"/>
      <c r="VEQ21" s="225"/>
      <c r="VER21" s="225"/>
      <c r="VES21" s="225"/>
      <c r="VET21" s="225"/>
      <c r="VEU21" s="225"/>
      <c r="VEV21" s="225"/>
      <c r="VEW21" s="225"/>
      <c r="VEX21" s="225"/>
      <c r="VEY21" s="225"/>
      <c r="VEZ21" s="225"/>
      <c r="VFA21" s="225"/>
      <c r="VFB21" s="225"/>
      <c r="VFC21" s="225"/>
      <c r="VFD21" s="225"/>
      <c r="VFE21" s="225"/>
      <c r="VFF21" s="225"/>
      <c r="VFG21" s="225"/>
      <c r="VFH21" s="225"/>
      <c r="VFI21" s="225"/>
      <c r="VFJ21" s="225"/>
      <c r="VFK21" s="225"/>
      <c r="VFL21" s="225"/>
      <c r="VFM21" s="225"/>
      <c r="VFN21" s="225"/>
      <c r="VFO21" s="225"/>
      <c r="VFP21" s="225"/>
      <c r="VFQ21" s="225"/>
      <c r="VFR21" s="225"/>
      <c r="VFS21" s="225"/>
      <c r="VFT21" s="225"/>
      <c r="VFU21" s="225"/>
      <c r="VFV21" s="225"/>
      <c r="VFW21" s="225"/>
      <c r="VFX21" s="225"/>
      <c r="VFY21" s="225"/>
      <c r="VFZ21" s="225"/>
      <c r="VGA21" s="225"/>
      <c r="VGB21" s="225"/>
      <c r="VGC21" s="225"/>
      <c r="VGD21" s="225"/>
      <c r="VGE21" s="225"/>
      <c r="VGF21" s="225"/>
      <c r="VGG21" s="225"/>
      <c r="VGH21" s="225"/>
      <c r="VGI21" s="225"/>
      <c r="VGJ21" s="225"/>
      <c r="VGK21" s="225"/>
      <c r="VGL21" s="225"/>
      <c r="VGM21" s="225"/>
      <c r="VGN21" s="225"/>
      <c r="VGO21" s="225"/>
      <c r="VGP21" s="225"/>
      <c r="VGQ21" s="225"/>
      <c r="VGR21" s="225"/>
      <c r="VGS21" s="225"/>
      <c r="VGT21" s="225"/>
      <c r="VGU21" s="225"/>
      <c r="VGV21" s="225"/>
      <c r="VGW21" s="225"/>
      <c r="VGX21" s="225"/>
      <c r="VGY21" s="225"/>
      <c r="VGZ21" s="225"/>
      <c r="VHA21" s="225"/>
      <c r="VHB21" s="225"/>
      <c r="VHC21" s="225"/>
      <c r="VHD21" s="225"/>
      <c r="VHE21" s="225"/>
      <c r="VHF21" s="225"/>
      <c r="VHG21" s="225"/>
      <c r="VHH21" s="225"/>
      <c r="VHI21" s="225"/>
      <c r="VHJ21" s="225"/>
      <c r="VHK21" s="225"/>
      <c r="VHL21" s="225"/>
      <c r="VHM21" s="225"/>
      <c r="VHN21" s="225"/>
      <c r="VHO21" s="225"/>
      <c r="VHP21" s="225"/>
      <c r="VHQ21" s="225"/>
      <c r="VHR21" s="225"/>
      <c r="VHS21" s="225"/>
      <c r="VHT21" s="225"/>
      <c r="VHU21" s="225"/>
      <c r="VHV21" s="225"/>
      <c r="VHW21" s="225"/>
      <c r="VHX21" s="225"/>
      <c r="VHY21" s="225"/>
      <c r="VHZ21" s="225"/>
      <c r="VIA21" s="225"/>
      <c r="VIB21" s="225"/>
      <c r="VIC21" s="225"/>
      <c r="VID21" s="225"/>
      <c r="VIE21" s="225"/>
      <c r="VIF21" s="225"/>
      <c r="VIG21" s="225"/>
      <c r="VIH21" s="225"/>
      <c r="VII21" s="225"/>
      <c r="VIJ21" s="225"/>
      <c r="VIK21" s="225"/>
      <c r="VIL21" s="225"/>
      <c r="VIM21" s="225"/>
      <c r="VIN21" s="225"/>
      <c r="VIO21" s="225"/>
      <c r="VIP21" s="225"/>
      <c r="VIQ21" s="225"/>
      <c r="VIR21" s="225"/>
      <c r="VIS21" s="225"/>
      <c r="VIT21" s="225"/>
      <c r="VIU21" s="225"/>
      <c r="VIV21" s="225"/>
      <c r="VIW21" s="225"/>
      <c r="VIX21" s="225"/>
      <c r="VIY21" s="225"/>
      <c r="VIZ21" s="225"/>
      <c r="VJA21" s="225"/>
      <c r="VJB21" s="225"/>
      <c r="VJC21" s="225"/>
      <c r="VJD21" s="225"/>
      <c r="VJE21" s="225"/>
      <c r="VJF21" s="225"/>
      <c r="VJG21" s="225"/>
      <c r="VJH21" s="225"/>
      <c r="VJI21" s="225"/>
      <c r="VJJ21" s="225"/>
      <c r="VJK21" s="225"/>
      <c r="VJL21" s="225"/>
      <c r="VJM21" s="225"/>
      <c r="VJN21" s="225"/>
      <c r="VJO21" s="225"/>
      <c r="VJP21" s="225"/>
      <c r="VJQ21" s="225"/>
      <c r="VJR21" s="225"/>
      <c r="VJS21" s="225"/>
      <c r="VJT21" s="225"/>
      <c r="VJU21" s="225"/>
      <c r="VJV21" s="225"/>
      <c r="VJW21" s="225"/>
      <c r="VJX21" s="225"/>
      <c r="VJY21" s="225"/>
      <c r="VJZ21" s="225"/>
      <c r="VKA21" s="225"/>
      <c r="VKB21" s="225"/>
      <c r="VKC21" s="225"/>
      <c r="VKD21" s="225"/>
      <c r="VKE21" s="225"/>
      <c r="VKF21" s="225"/>
      <c r="VKG21" s="225"/>
      <c r="VKH21" s="225"/>
      <c r="VKI21" s="225"/>
      <c r="VKJ21" s="225"/>
      <c r="VKK21" s="225"/>
      <c r="VKL21" s="225"/>
      <c r="VKM21" s="225"/>
      <c r="VKN21" s="225"/>
      <c r="VKO21" s="225"/>
      <c r="VKP21" s="225"/>
      <c r="VKQ21" s="225"/>
      <c r="VKR21" s="225"/>
      <c r="VKS21" s="225"/>
      <c r="VKT21" s="225"/>
      <c r="VKU21" s="225"/>
      <c r="VKV21" s="225"/>
      <c r="VKW21" s="225"/>
      <c r="VKX21" s="225"/>
      <c r="VKY21" s="225"/>
      <c r="VKZ21" s="225"/>
      <c r="VLA21" s="225"/>
      <c r="VLB21" s="225"/>
      <c r="VLC21" s="225"/>
      <c r="VLD21" s="225"/>
      <c r="VLE21" s="225"/>
      <c r="VLF21" s="225"/>
      <c r="VLG21" s="225"/>
      <c r="VLH21" s="225"/>
      <c r="VLI21" s="225"/>
      <c r="VLJ21" s="225"/>
      <c r="VLK21" s="225"/>
      <c r="VLL21" s="225"/>
      <c r="VLM21" s="225"/>
      <c r="VLN21" s="225"/>
      <c r="VLO21" s="225"/>
      <c r="VLP21" s="225"/>
      <c r="VLQ21" s="225"/>
      <c r="VLR21" s="225"/>
      <c r="VLS21" s="225"/>
      <c r="VLT21" s="225"/>
      <c r="VLU21" s="225"/>
      <c r="VLV21" s="225"/>
      <c r="VLW21" s="225"/>
      <c r="VLX21" s="225"/>
      <c r="VLY21" s="225"/>
      <c r="VLZ21" s="225"/>
      <c r="VMA21" s="225"/>
      <c r="VMB21" s="225"/>
      <c r="VMC21" s="225"/>
      <c r="VMD21" s="225"/>
      <c r="VME21" s="225"/>
      <c r="VMF21" s="225"/>
      <c r="VMG21" s="225"/>
      <c r="VMH21" s="225"/>
      <c r="VMI21" s="225"/>
      <c r="VMJ21" s="225"/>
      <c r="VMK21" s="225"/>
      <c r="VML21" s="225"/>
      <c r="VMM21" s="225"/>
      <c r="VMN21" s="225"/>
      <c r="VMO21" s="225"/>
      <c r="VMP21" s="225"/>
      <c r="VMQ21" s="225"/>
      <c r="VMR21" s="225"/>
      <c r="VMS21" s="225"/>
      <c r="VMT21" s="225"/>
      <c r="VMU21" s="225"/>
      <c r="VMV21" s="225"/>
      <c r="VMW21" s="225"/>
      <c r="VMX21" s="225"/>
      <c r="VMY21" s="225"/>
      <c r="VMZ21" s="225"/>
      <c r="VNA21" s="225"/>
      <c r="VNB21" s="225"/>
      <c r="VNC21" s="225"/>
      <c r="VND21" s="225"/>
      <c r="VNE21" s="225"/>
      <c r="VNF21" s="225"/>
      <c r="VNG21" s="225"/>
      <c r="VNH21" s="225"/>
      <c r="VNI21" s="225"/>
      <c r="VNJ21" s="225"/>
      <c r="VNK21" s="225"/>
      <c r="VNL21" s="225"/>
      <c r="VNM21" s="225"/>
      <c r="VNN21" s="225"/>
      <c r="VNO21" s="225"/>
      <c r="VNP21" s="225"/>
      <c r="VNQ21" s="225"/>
      <c r="VNR21" s="225"/>
      <c r="VNS21" s="225"/>
      <c r="VNT21" s="225"/>
      <c r="VNU21" s="225"/>
      <c r="VNV21" s="225"/>
      <c r="VNW21" s="225"/>
      <c r="VNX21" s="225"/>
      <c r="VNY21" s="225"/>
      <c r="VNZ21" s="225"/>
      <c r="VOA21" s="225"/>
      <c r="VOB21" s="225"/>
      <c r="VOC21" s="225"/>
      <c r="VOD21" s="225"/>
      <c r="VOE21" s="225"/>
      <c r="VOF21" s="225"/>
      <c r="VOG21" s="225"/>
      <c r="VOH21" s="225"/>
      <c r="VOI21" s="225"/>
      <c r="VOJ21" s="225"/>
      <c r="VOK21" s="225"/>
      <c r="VOL21" s="225"/>
      <c r="VOM21" s="225"/>
      <c r="VON21" s="225"/>
      <c r="VOO21" s="225"/>
      <c r="VOP21" s="225"/>
      <c r="VOQ21" s="225"/>
      <c r="VOR21" s="225"/>
      <c r="VOS21" s="225"/>
      <c r="VOT21" s="225"/>
      <c r="VOU21" s="225"/>
      <c r="VOV21" s="225"/>
      <c r="VOW21" s="225"/>
      <c r="VOX21" s="225"/>
      <c r="VOY21" s="225"/>
      <c r="VOZ21" s="225"/>
      <c r="VPA21" s="225"/>
      <c r="VPB21" s="225"/>
      <c r="VPC21" s="225"/>
      <c r="VPD21" s="225"/>
      <c r="VPE21" s="225"/>
      <c r="VPF21" s="225"/>
      <c r="VPG21" s="225"/>
      <c r="VPH21" s="225"/>
      <c r="VPI21" s="225"/>
      <c r="VPJ21" s="225"/>
      <c r="VPK21" s="225"/>
      <c r="VPL21" s="225"/>
      <c r="VPM21" s="225"/>
      <c r="VPN21" s="225"/>
      <c r="VPO21" s="225"/>
      <c r="VPP21" s="225"/>
      <c r="VPQ21" s="225"/>
      <c r="VPR21" s="225"/>
      <c r="VPS21" s="225"/>
      <c r="VPT21" s="225"/>
      <c r="VPU21" s="225"/>
      <c r="VPV21" s="225"/>
      <c r="VPW21" s="225"/>
      <c r="VPX21" s="225"/>
      <c r="VPY21" s="225"/>
      <c r="VPZ21" s="225"/>
      <c r="VQA21" s="225"/>
      <c r="VQB21" s="225"/>
      <c r="VQC21" s="225"/>
      <c r="VQD21" s="225"/>
      <c r="VQE21" s="225"/>
      <c r="VQF21" s="225"/>
      <c r="VQG21" s="225"/>
      <c r="VQH21" s="225"/>
      <c r="VQI21" s="225"/>
      <c r="VQJ21" s="225"/>
      <c r="VQK21" s="225"/>
      <c r="VQL21" s="225"/>
      <c r="VQM21" s="225"/>
      <c r="VQN21" s="225"/>
      <c r="VQO21" s="225"/>
      <c r="VQP21" s="225"/>
      <c r="VQQ21" s="225"/>
      <c r="VQR21" s="225"/>
      <c r="VQS21" s="225"/>
      <c r="VQT21" s="225"/>
      <c r="VQU21" s="225"/>
      <c r="VQV21" s="225"/>
      <c r="VQW21" s="225"/>
      <c r="VQX21" s="225"/>
      <c r="VQY21" s="225"/>
      <c r="VQZ21" s="225"/>
      <c r="VRA21" s="225"/>
      <c r="VRB21" s="225"/>
      <c r="VRC21" s="225"/>
      <c r="VRD21" s="225"/>
      <c r="VRE21" s="225"/>
      <c r="VRF21" s="225"/>
      <c r="VRG21" s="225"/>
      <c r="VRH21" s="225"/>
      <c r="VRI21" s="225"/>
      <c r="VRJ21" s="225"/>
      <c r="VRK21" s="225"/>
      <c r="VRL21" s="225"/>
      <c r="VRM21" s="225"/>
      <c r="VRN21" s="225"/>
      <c r="VRO21" s="225"/>
      <c r="VRP21" s="225"/>
      <c r="VRQ21" s="225"/>
      <c r="VRR21" s="225"/>
      <c r="VRS21" s="225"/>
      <c r="VRT21" s="225"/>
      <c r="VRU21" s="225"/>
      <c r="VRV21" s="225"/>
      <c r="VRW21" s="225"/>
      <c r="VRX21" s="225"/>
      <c r="VRY21" s="225"/>
      <c r="VRZ21" s="225"/>
      <c r="VSA21" s="225"/>
      <c r="VSB21" s="225"/>
      <c r="VSC21" s="225"/>
      <c r="VSD21" s="225"/>
      <c r="VSE21" s="225"/>
      <c r="VSF21" s="225"/>
      <c r="VSG21" s="225"/>
      <c r="VSH21" s="225"/>
      <c r="VSI21" s="225"/>
      <c r="VSJ21" s="225"/>
      <c r="VSK21" s="225"/>
      <c r="VSL21" s="225"/>
      <c r="VSM21" s="225"/>
      <c r="VSN21" s="225"/>
      <c r="VSO21" s="225"/>
      <c r="VSP21" s="225"/>
      <c r="VSQ21" s="225"/>
      <c r="VSR21" s="225"/>
      <c r="VSS21" s="225"/>
      <c r="VST21" s="225"/>
      <c r="VSU21" s="225"/>
      <c r="VSV21" s="225"/>
      <c r="VSW21" s="225"/>
      <c r="VSX21" s="225"/>
      <c r="VSY21" s="225"/>
      <c r="VSZ21" s="225"/>
      <c r="VTA21" s="225"/>
      <c r="VTB21" s="225"/>
      <c r="VTC21" s="225"/>
      <c r="VTD21" s="225"/>
      <c r="VTE21" s="225"/>
      <c r="VTF21" s="225"/>
      <c r="VTG21" s="225"/>
      <c r="VTH21" s="225"/>
      <c r="VTI21" s="225"/>
      <c r="VTJ21" s="225"/>
      <c r="VTK21" s="225"/>
      <c r="VTL21" s="225"/>
      <c r="VTM21" s="225"/>
      <c r="VTN21" s="225"/>
      <c r="VTO21" s="225"/>
      <c r="VTP21" s="225"/>
      <c r="VTQ21" s="225"/>
      <c r="VTR21" s="225"/>
      <c r="VTS21" s="225"/>
      <c r="VTT21" s="225"/>
      <c r="VTU21" s="225"/>
      <c r="VTV21" s="225"/>
      <c r="VTW21" s="225"/>
      <c r="VTX21" s="225"/>
      <c r="VTY21" s="225"/>
      <c r="VTZ21" s="225"/>
      <c r="VUA21" s="225"/>
      <c r="VUB21" s="225"/>
      <c r="VUC21" s="225"/>
      <c r="VUD21" s="225"/>
      <c r="VUE21" s="225"/>
      <c r="VUF21" s="225"/>
      <c r="VUG21" s="225"/>
      <c r="VUH21" s="225"/>
      <c r="VUI21" s="225"/>
      <c r="VUJ21" s="225"/>
      <c r="VUK21" s="225"/>
      <c r="VUL21" s="225"/>
      <c r="VUM21" s="225"/>
      <c r="VUN21" s="225"/>
      <c r="VUO21" s="225"/>
      <c r="VUP21" s="225"/>
      <c r="VUQ21" s="225"/>
      <c r="VUR21" s="225"/>
      <c r="VUS21" s="225"/>
      <c r="VUT21" s="225"/>
      <c r="VUU21" s="225"/>
      <c r="VUV21" s="225"/>
      <c r="VUW21" s="225"/>
      <c r="VUX21" s="225"/>
      <c r="VUY21" s="225"/>
      <c r="VUZ21" s="225"/>
      <c r="VVA21" s="225"/>
      <c r="VVB21" s="225"/>
      <c r="VVC21" s="225"/>
      <c r="VVD21" s="225"/>
      <c r="VVE21" s="225"/>
      <c r="VVF21" s="225"/>
      <c r="VVG21" s="225"/>
      <c r="VVH21" s="225"/>
      <c r="VVI21" s="225"/>
      <c r="VVJ21" s="225"/>
      <c r="VVK21" s="225"/>
      <c r="VVL21" s="225"/>
      <c r="VVM21" s="225"/>
      <c r="VVN21" s="225"/>
      <c r="VVO21" s="225"/>
      <c r="VVP21" s="225"/>
      <c r="VVQ21" s="225"/>
      <c r="VVR21" s="225"/>
      <c r="VVS21" s="225"/>
      <c r="VVT21" s="225"/>
      <c r="VVU21" s="225"/>
      <c r="VVV21" s="225"/>
      <c r="VVW21" s="225"/>
      <c r="VVX21" s="225"/>
      <c r="VVY21" s="225"/>
      <c r="VVZ21" s="225"/>
      <c r="VWA21" s="225"/>
      <c r="VWB21" s="225"/>
      <c r="VWC21" s="225"/>
      <c r="VWD21" s="225"/>
      <c r="VWE21" s="225"/>
      <c r="VWF21" s="225"/>
      <c r="VWG21" s="225"/>
      <c r="VWH21" s="225"/>
      <c r="VWI21" s="225"/>
      <c r="VWJ21" s="225"/>
      <c r="VWK21" s="225"/>
      <c r="VWL21" s="225"/>
      <c r="VWM21" s="225"/>
      <c r="VWN21" s="225"/>
      <c r="VWO21" s="225"/>
      <c r="VWP21" s="225"/>
      <c r="VWQ21" s="225"/>
      <c r="VWR21" s="225"/>
      <c r="VWS21" s="225"/>
      <c r="VWT21" s="225"/>
      <c r="VWU21" s="225"/>
      <c r="VWV21" s="225"/>
      <c r="VWW21" s="225"/>
      <c r="VWX21" s="225"/>
      <c r="VWY21" s="225"/>
      <c r="VWZ21" s="225"/>
      <c r="VXA21" s="225"/>
      <c r="VXB21" s="225"/>
      <c r="VXC21" s="225"/>
      <c r="VXD21" s="225"/>
      <c r="VXE21" s="225"/>
      <c r="VXF21" s="225"/>
      <c r="VXG21" s="225"/>
      <c r="VXH21" s="225"/>
      <c r="VXI21" s="225"/>
      <c r="VXJ21" s="225"/>
      <c r="VXK21" s="225"/>
      <c r="VXL21" s="225"/>
      <c r="VXM21" s="225"/>
      <c r="VXN21" s="225"/>
      <c r="VXO21" s="225"/>
      <c r="VXP21" s="225"/>
      <c r="VXQ21" s="225"/>
      <c r="VXR21" s="225"/>
      <c r="VXS21" s="225"/>
      <c r="VXT21" s="225"/>
      <c r="VXU21" s="225"/>
      <c r="VXV21" s="225"/>
      <c r="VXW21" s="225"/>
      <c r="VXX21" s="225"/>
      <c r="VXY21" s="225"/>
      <c r="VXZ21" s="225"/>
      <c r="VYA21" s="225"/>
      <c r="VYB21" s="225"/>
      <c r="VYC21" s="225"/>
      <c r="VYD21" s="225"/>
      <c r="VYE21" s="225"/>
      <c r="VYF21" s="225"/>
      <c r="VYG21" s="225"/>
      <c r="VYH21" s="225"/>
      <c r="VYI21" s="225"/>
      <c r="VYJ21" s="225"/>
      <c r="VYK21" s="225"/>
      <c r="VYL21" s="225"/>
      <c r="VYM21" s="225"/>
      <c r="VYN21" s="225"/>
      <c r="VYO21" s="225"/>
      <c r="VYP21" s="225"/>
      <c r="VYQ21" s="225"/>
      <c r="VYR21" s="225"/>
      <c r="VYS21" s="225"/>
      <c r="VYT21" s="225"/>
      <c r="VYU21" s="225"/>
      <c r="VYV21" s="225"/>
      <c r="VYW21" s="225"/>
      <c r="VYX21" s="225"/>
      <c r="VYY21" s="225"/>
      <c r="VYZ21" s="225"/>
      <c r="VZA21" s="225"/>
      <c r="VZB21" s="225"/>
      <c r="VZC21" s="225"/>
      <c r="VZD21" s="225"/>
      <c r="VZE21" s="225"/>
      <c r="VZF21" s="225"/>
      <c r="VZG21" s="225"/>
      <c r="VZH21" s="225"/>
      <c r="VZI21" s="225"/>
      <c r="VZJ21" s="225"/>
      <c r="VZK21" s="225"/>
      <c r="VZL21" s="225"/>
      <c r="VZM21" s="225"/>
      <c r="VZN21" s="225"/>
      <c r="VZO21" s="225"/>
      <c r="VZP21" s="225"/>
      <c r="VZQ21" s="225"/>
      <c r="VZR21" s="225"/>
      <c r="VZS21" s="225"/>
      <c r="VZT21" s="225"/>
      <c r="VZU21" s="225"/>
      <c r="VZV21" s="225"/>
      <c r="VZW21" s="225"/>
      <c r="VZX21" s="225"/>
      <c r="VZY21" s="225"/>
      <c r="VZZ21" s="225"/>
      <c r="WAA21" s="225"/>
      <c r="WAB21" s="225"/>
      <c r="WAC21" s="225"/>
      <c r="WAD21" s="225"/>
      <c r="WAE21" s="225"/>
      <c r="WAF21" s="225"/>
      <c r="WAG21" s="225"/>
      <c r="WAH21" s="225"/>
      <c r="WAI21" s="225"/>
      <c r="WAJ21" s="225"/>
      <c r="WAK21" s="225"/>
      <c r="WAL21" s="225"/>
      <c r="WAM21" s="225"/>
      <c r="WAN21" s="225"/>
      <c r="WAO21" s="225"/>
      <c r="WAP21" s="225"/>
      <c r="WAQ21" s="225"/>
      <c r="WAR21" s="225"/>
      <c r="WAS21" s="225"/>
      <c r="WAT21" s="225"/>
      <c r="WAU21" s="225"/>
      <c r="WAV21" s="225"/>
      <c r="WAW21" s="225"/>
      <c r="WAX21" s="225"/>
      <c r="WAY21" s="225"/>
      <c r="WAZ21" s="225"/>
      <c r="WBA21" s="225"/>
      <c r="WBB21" s="225"/>
      <c r="WBC21" s="225"/>
      <c r="WBD21" s="225"/>
      <c r="WBE21" s="225"/>
      <c r="WBF21" s="225"/>
      <c r="WBG21" s="225"/>
      <c r="WBH21" s="225"/>
      <c r="WBI21" s="225"/>
      <c r="WBJ21" s="225"/>
      <c r="WBK21" s="225"/>
      <c r="WBL21" s="225"/>
      <c r="WBM21" s="225"/>
      <c r="WBN21" s="225"/>
      <c r="WBO21" s="225"/>
      <c r="WBP21" s="225"/>
      <c r="WBQ21" s="225"/>
      <c r="WBR21" s="225"/>
      <c r="WBS21" s="225"/>
      <c r="WBT21" s="225"/>
      <c r="WBU21" s="225"/>
      <c r="WBV21" s="225"/>
      <c r="WBW21" s="225"/>
      <c r="WBX21" s="225"/>
      <c r="WBY21" s="225"/>
      <c r="WBZ21" s="225"/>
      <c r="WCA21" s="225"/>
      <c r="WCB21" s="225"/>
      <c r="WCC21" s="225"/>
      <c r="WCD21" s="225"/>
      <c r="WCE21" s="225"/>
      <c r="WCF21" s="225"/>
      <c r="WCG21" s="225"/>
      <c r="WCH21" s="225"/>
      <c r="WCI21" s="225"/>
      <c r="WCJ21" s="225"/>
      <c r="WCK21" s="225"/>
      <c r="WCL21" s="225"/>
      <c r="WCM21" s="225"/>
      <c r="WCN21" s="225"/>
      <c r="WCO21" s="225"/>
      <c r="WCP21" s="225"/>
      <c r="WCQ21" s="225"/>
      <c r="WCR21" s="225"/>
      <c r="WCS21" s="225"/>
      <c r="WCT21" s="225"/>
      <c r="WCU21" s="225"/>
      <c r="WCV21" s="225"/>
      <c r="WCW21" s="225"/>
      <c r="WCX21" s="225"/>
      <c r="WCY21" s="225"/>
      <c r="WCZ21" s="225"/>
      <c r="WDA21" s="225"/>
      <c r="WDB21" s="225"/>
      <c r="WDC21" s="225"/>
      <c r="WDD21" s="225"/>
      <c r="WDE21" s="225"/>
      <c r="WDF21" s="225"/>
      <c r="WDG21" s="225"/>
      <c r="WDH21" s="225"/>
      <c r="WDI21" s="225"/>
      <c r="WDJ21" s="225"/>
      <c r="WDK21" s="225"/>
      <c r="WDL21" s="225"/>
      <c r="WDM21" s="225"/>
      <c r="WDN21" s="225"/>
      <c r="WDO21" s="225"/>
      <c r="WDP21" s="225"/>
      <c r="WDQ21" s="225"/>
      <c r="WDR21" s="225"/>
      <c r="WDS21" s="225"/>
      <c r="WDT21" s="225"/>
      <c r="WDU21" s="225"/>
      <c r="WDV21" s="225"/>
      <c r="WDW21" s="225"/>
      <c r="WDX21" s="225"/>
      <c r="WDY21" s="225"/>
      <c r="WDZ21" s="225"/>
      <c r="WEA21" s="225"/>
      <c r="WEB21" s="225"/>
      <c r="WEC21" s="225"/>
      <c r="WED21" s="225"/>
      <c r="WEE21" s="225"/>
      <c r="WEF21" s="225"/>
      <c r="WEG21" s="225"/>
      <c r="WEH21" s="225"/>
      <c r="WEI21" s="225"/>
      <c r="WEJ21" s="225"/>
      <c r="WEK21" s="225"/>
      <c r="WEL21" s="225"/>
      <c r="WEM21" s="225"/>
      <c r="WEN21" s="225"/>
      <c r="WEO21" s="225"/>
      <c r="WEP21" s="225"/>
      <c r="WEQ21" s="225"/>
      <c r="WER21" s="225"/>
      <c r="WES21" s="225"/>
      <c r="WET21" s="225"/>
      <c r="WEU21" s="225"/>
      <c r="WEV21" s="225"/>
      <c r="WEW21" s="225"/>
      <c r="WEX21" s="225"/>
      <c r="WEY21" s="225"/>
      <c r="WEZ21" s="225"/>
      <c r="WFA21" s="225"/>
      <c r="WFB21" s="225"/>
      <c r="WFC21" s="225"/>
      <c r="WFD21" s="225"/>
      <c r="WFE21" s="225"/>
      <c r="WFF21" s="225"/>
      <c r="WFG21" s="225"/>
      <c r="WFH21" s="225"/>
      <c r="WFI21" s="225"/>
      <c r="WFJ21" s="225"/>
      <c r="WFK21" s="225"/>
      <c r="WFL21" s="225"/>
      <c r="WFM21" s="225"/>
      <c r="WFN21" s="225"/>
      <c r="WFO21" s="225"/>
      <c r="WFP21" s="225"/>
      <c r="WFQ21" s="225"/>
      <c r="WFR21" s="225"/>
      <c r="WFS21" s="225"/>
      <c r="WFT21" s="225"/>
      <c r="WFU21" s="225"/>
      <c r="WFV21" s="225"/>
      <c r="WFW21" s="225"/>
      <c r="WFX21" s="225"/>
      <c r="WFY21" s="225"/>
      <c r="WFZ21" s="225"/>
      <c r="WGA21" s="225"/>
      <c r="WGB21" s="225"/>
      <c r="WGC21" s="225"/>
      <c r="WGD21" s="225"/>
      <c r="WGE21" s="225"/>
      <c r="WGF21" s="225"/>
      <c r="WGG21" s="225"/>
      <c r="WGH21" s="225"/>
      <c r="WGI21" s="225"/>
      <c r="WGJ21" s="225"/>
      <c r="WGK21" s="225"/>
      <c r="WGL21" s="225"/>
      <c r="WGM21" s="225"/>
      <c r="WGN21" s="225"/>
      <c r="WGO21" s="225"/>
      <c r="WGP21" s="225"/>
      <c r="WGQ21" s="225"/>
      <c r="WGR21" s="225"/>
      <c r="WGS21" s="225"/>
      <c r="WGT21" s="225"/>
      <c r="WGU21" s="225"/>
      <c r="WGV21" s="225"/>
      <c r="WGW21" s="225"/>
      <c r="WGX21" s="225"/>
      <c r="WGY21" s="225"/>
      <c r="WGZ21" s="225"/>
      <c r="WHA21" s="225"/>
      <c r="WHB21" s="225"/>
      <c r="WHC21" s="225"/>
      <c r="WHD21" s="225"/>
      <c r="WHE21" s="225"/>
      <c r="WHF21" s="225"/>
      <c r="WHG21" s="225"/>
      <c r="WHH21" s="225"/>
      <c r="WHI21" s="225"/>
      <c r="WHJ21" s="225"/>
      <c r="WHK21" s="225"/>
      <c r="WHL21" s="225"/>
      <c r="WHM21" s="225"/>
      <c r="WHN21" s="225"/>
      <c r="WHO21" s="225"/>
      <c r="WHP21" s="225"/>
      <c r="WHQ21" s="225"/>
      <c r="WHR21" s="225"/>
      <c r="WHS21" s="225"/>
      <c r="WHT21" s="225"/>
      <c r="WHU21" s="225"/>
      <c r="WHV21" s="225"/>
      <c r="WHW21" s="225"/>
      <c r="WHX21" s="225"/>
      <c r="WHY21" s="225"/>
      <c r="WHZ21" s="225"/>
      <c r="WIA21" s="225"/>
      <c r="WIB21" s="225"/>
      <c r="WIC21" s="225"/>
      <c r="WID21" s="225"/>
      <c r="WIE21" s="225"/>
      <c r="WIF21" s="225"/>
      <c r="WIG21" s="225"/>
      <c r="WIH21" s="225"/>
      <c r="WII21" s="225"/>
      <c r="WIJ21" s="225"/>
      <c r="WIK21" s="225"/>
      <c r="WIL21" s="225"/>
      <c r="WIM21" s="225"/>
      <c r="WIN21" s="225"/>
      <c r="WIO21" s="225"/>
      <c r="WIP21" s="225"/>
      <c r="WIQ21" s="225"/>
      <c r="WIR21" s="225"/>
      <c r="WIS21" s="225"/>
      <c r="WIT21" s="225"/>
      <c r="WIU21" s="225"/>
      <c r="WIV21" s="225"/>
      <c r="WIW21" s="225"/>
      <c r="WIX21" s="225"/>
      <c r="WIY21" s="225"/>
      <c r="WIZ21" s="225"/>
      <c r="WJA21" s="225"/>
      <c r="WJB21" s="225"/>
      <c r="WJC21" s="225"/>
      <c r="WJD21" s="225"/>
      <c r="WJE21" s="225"/>
      <c r="WJF21" s="225"/>
      <c r="WJG21" s="225"/>
      <c r="WJH21" s="225"/>
      <c r="WJI21" s="225"/>
      <c r="WJJ21" s="225"/>
      <c r="WJK21" s="225"/>
      <c r="WJL21" s="225"/>
      <c r="WJM21" s="225"/>
      <c r="WJN21" s="225"/>
      <c r="WJO21" s="225"/>
      <c r="WJP21" s="225"/>
      <c r="WJQ21" s="225"/>
      <c r="WJR21" s="225"/>
      <c r="WJS21" s="225"/>
      <c r="WJT21" s="225"/>
      <c r="WJU21" s="225"/>
      <c r="WJV21" s="225"/>
      <c r="WJW21" s="225"/>
      <c r="WJX21" s="225"/>
      <c r="WJY21" s="225"/>
      <c r="WJZ21" s="225"/>
      <c r="WKA21" s="225"/>
      <c r="WKB21" s="225"/>
      <c r="WKC21" s="225"/>
      <c r="WKD21" s="225"/>
      <c r="WKE21" s="225"/>
      <c r="WKF21" s="225"/>
      <c r="WKG21" s="225"/>
      <c r="WKH21" s="225"/>
      <c r="WKI21" s="225"/>
      <c r="WKJ21" s="225"/>
      <c r="WKK21" s="225"/>
      <c r="WKL21" s="225"/>
      <c r="WKM21" s="225"/>
      <c r="WKN21" s="225"/>
      <c r="WKO21" s="225"/>
      <c r="WKP21" s="225"/>
      <c r="WKQ21" s="225"/>
      <c r="WKR21" s="225"/>
      <c r="WKS21" s="225"/>
      <c r="WKT21" s="225"/>
      <c r="WKU21" s="225"/>
      <c r="WKV21" s="225"/>
      <c r="WKW21" s="225"/>
      <c r="WKX21" s="225"/>
      <c r="WKY21" s="225"/>
      <c r="WKZ21" s="225"/>
      <c r="WLA21" s="225"/>
      <c r="WLB21" s="225"/>
      <c r="WLC21" s="225"/>
      <c r="WLD21" s="225"/>
      <c r="WLE21" s="225"/>
      <c r="WLF21" s="225"/>
      <c r="WLG21" s="225"/>
      <c r="WLH21" s="225"/>
      <c r="WLI21" s="225"/>
      <c r="WLJ21" s="225"/>
      <c r="WLK21" s="225"/>
      <c r="WLL21" s="225"/>
      <c r="WLM21" s="225"/>
      <c r="WLN21" s="225"/>
      <c r="WLO21" s="225"/>
      <c r="WLP21" s="225"/>
      <c r="WLQ21" s="225"/>
      <c r="WLR21" s="225"/>
      <c r="WLS21" s="225"/>
      <c r="WLT21" s="225"/>
      <c r="WLU21" s="225"/>
      <c r="WLV21" s="225"/>
      <c r="WLW21" s="225"/>
      <c r="WLX21" s="225"/>
      <c r="WLY21" s="225"/>
      <c r="WLZ21" s="225"/>
      <c r="WMA21" s="225"/>
      <c r="WMB21" s="225"/>
      <c r="WMC21" s="225"/>
      <c r="WMD21" s="225"/>
      <c r="WME21" s="225"/>
      <c r="WMF21" s="225"/>
      <c r="WMG21" s="225"/>
      <c r="WMH21" s="225"/>
      <c r="WMI21" s="225"/>
      <c r="WMJ21" s="225"/>
      <c r="WMK21" s="225"/>
      <c r="WML21" s="225"/>
      <c r="WMM21" s="225"/>
      <c r="WMN21" s="225"/>
      <c r="WMO21" s="225"/>
      <c r="WMP21" s="225"/>
      <c r="WMQ21" s="225"/>
      <c r="WMR21" s="225"/>
      <c r="WMS21" s="225"/>
      <c r="WMT21" s="225"/>
      <c r="WMU21" s="225"/>
      <c r="WMV21" s="225"/>
      <c r="WMW21" s="225"/>
      <c r="WMX21" s="225"/>
      <c r="WMY21" s="225"/>
      <c r="WMZ21" s="225"/>
      <c r="WNA21" s="225"/>
      <c r="WNB21" s="225"/>
      <c r="WNC21" s="225"/>
      <c r="WND21" s="225"/>
      <c r="WNE21" s="225"/>
      <c r="WNF21" s="225"/>
      <c r="WNG21" s="225"/>
      <c r="WNH21" s="225"/>
      <c r="WNI21" s="225"/>
      <c r="WNJ21" s="225"/>
      <c r="WNK21" s="225"/>
      <c r="WNL21" s="225"/>
      <c r="WNM21" s="225"/>
      <c r="WNN21" s="225"/>
      <c r="WNO21" s="225"/>
      <c r="WNP21" s="225"/>
      <c r="WNQ21" s="225"/>
      <c r="WNR21" s="225"/>
      <c r="WNS21" s="225"/>
      <c r="WNT21" s="225"/>
      <c r="WNU21" s="225"/>
      <c r="WNV21" s="225"/>
      <c r="WNW21" s="225"/>
      <c r="WNX21" s="225"/>
      <c r="WNY21" s="225"/>
      <c r="WNZ21" s="225"/>
      <c r="WOA21" s="225"/>
      <c r="WOB21" s="225"/>
      <c r="WOC21" s="225"/>
      <c r="WOD21" s="225"/>
      <c r="WOE21" s="225"/>
      <c r="WOF21" s="225"/>
      <c r="WOG21" s="225"/>
      <c r="WOH21" s="225"/>
      <c r="WOI21" s="225"/>
      <c r="WOJ21" s="225"/>
      <c r="WOK21" s="225"/>
      <c r="WOL21" s="225"/>
      <c r="WOM21" s="225"/>
      <c r="WON21" s="225"/>
      <c r="WOO21" s="225"/>
      <c r="WOP21" s="225"/>
      <c r="WOQ21" s="225"/>
      <c r="WOR21" s="225"/>
      <c r="WOS21" s="225"/>
      <c r="WOT21" s="225"/>
      <c r="WOU21" s="225"/>
      <c r="WOV21" s="225"/>
      <c r="WOW21" s="225"/>
      <c r="WOX21" s="225"/>
      <c r="WOY21" s="225"/>
      <c r="WOZ21" s="225"/>
      <c r="WPA21" s="225"/>
      <c r="WPB21" s="225"/>
      <c r="WPC21" s="225"/>
      <c r="WPD21" s="225"/>
      <c r="WPE21" s="225"/>
      <c r="WPF21" s="225"/>
      <c r="WPG21" s="225"/>
      <c r="WPH21" s="225"/>
      <c r="WPI21" s="225"/>
      <c r="WPJ21" s="225"/>
      <c r="WPK21" s="225"/>
      <c r="WPL21" s="225"/>
      <c r="WPM21" s="225"/>
      <c r="WPN21" s="225"/>
      <c r="WPO21" s="225"/>
      <c r="WPP21" s="225"/>
      <c r="WPQ21" s="225"/>
      <c r="WPR21" s="225"/>
      <c r="WPS21" s="225"/>
      <c r="WPT21" s="225"/>
      <c r="WPU21" s="225"/>
      <c r="WPV21" s="225"/>
      <c r="WPW21" s="225"/>
      <c r="WPX21" s="225"/>
      <c r="WPY21" s="225"/>
      <c r="WPZ21" s="225"/>
      <c r="WQA21" s="225"/>
      <c r="WQB21" s="225"/>
      <c r="WQC21" s="225"/>
      <c r="WQD21" s="225"/>
      <c r="WQE21" s="225"/>
      <c r="WQF21" s="225"/>
      <c r="WQG21" s="225"/>
      <c r="WQH21" s="225"/>
      <c r="WQI21" s="225"/>
      <c r="WQJ21" s="225"/>
      <c r="WQK21" s="225"/>
      <c r="WQL21" s="225"/>
      <c r="WQM21" s="225"/>
      <c r="WQN21" s="225"/>
      <c r="WQO21" s="225"/>
      <c r="WQP21" s="225"/>
      <c r="WQQ21" s="225"/>
      <c r="WQR21" s="225"/>
      <c r="WQS21" s="225"/>
      <c r="WQT21" s="225"/>
      <c r="WQU21" s="225"/>
      <c r="WQV21" s="225"/>
      <c r="WQW21" s="225"/>
      <c r="WQX21" s="225"/>
      <c r="WQY21" s="225"/>
      <c r="WQZ21" s="225"/>
      <c r="WRA21" s="225"/>
      <c r="WRB21" s="225"/>
      <c r="WRC21" s="225"/>
      <c r="WRD21" s="225"/>
      <c r="WRE21" s="225"/>
      <c r="WRF21" s="225"/>
      <c r="WRG21" s="225"/>
      <c r="WRH21" s="225"/>
      <c r="WRI21" s="225"/>
      <c r="WRJ21" s="225"/>
      <c r="WRK21" s="225"/>
      <c r="WRL21" s="225"/>
      <c r="WRM21" s="225"/>
      <c r="WRN21" s="225"/>
      <c r="WRO21" s="225"/>
      <c r="WRP21" s="225"/>
      <c r="WRQ21" s="225"/>
      <c r="WRR21" s="225"/>
      <c r="WRS21" s="225"/>
      <c r="WRT21" s="225"/>
      <c r="WRU21" s="225"/>
      <c r="WRV21" s="225"/>
      <c r="WRW21" s="225"/>
      <c r="WRX21" s="225"/>
      <c r="WRY21" s="225"/>
      <c r="WRZ21" s="225"/>
      <c r="WSA21" s="225"/>
      <c r="WSB21" s="225"/>
      <c r="WSC21" s="225"/>
      <c r="WSD21" s="225"/>
      <c r="WSE21" s="225"/>
      <c r="WSF21" s="225"/>
      <c r="WSG21" s="225"/>
      <c r="WSH21" s="225"/>
      <c r="WSI21" s="225"/>
      <c r="WSJ21" s="225"/>
      <c r="WSK21" s="225"/>
      <c r="WSL21" s="225"/>
      <c r="WSM21" s="225"/>
      <c r="WSN21" s="225"/>
      <c r="WSO21" s="225"/>
      <c r="WSP21" s="225"/>
      <c r="WSQ21" s="225"/>
      <c r="WSR21" s="225"/>
      <c r="WSS21" s="225"/>
      <c r="WST21" s="225"/>
      <c r="WSU21" s="225"/>
      <c r="WSV21" s="225"/>
      <c r="WSW21" s="225"/>
      <c r="WSX21" s="225"/>
      <c r="WSY21" s="225"/>
      <c r="WSZ21" s="225"/>
      <c r="WTA21" s="225"/>
      <c r="WTB21" s="225"/>
      <c r="WTC21" s="225"/>
      <c r="WTD21" s="225"/>
      <c r="WTE21" s="225"/>
      <c r="WTF21" s="225"/>
      <c r="WTG21" s="225"/>
      <c r="WTH21" s="225"/>
      <c r="WTI21" s="225"/>
      <c r="WTJ21" s="225"/>
      <c r="WTK21" s="225"/>
      <c r="WTL21" s="225"/>
      <c r="WTM21" s="225"/>
      <c r="WTN21" s="225"/>
      <c r="WTO21" s="225"/>
      <c r="WTP21" s="225"/>
      <c r="WTQ21" s="225"/>
      <c r="WTR21" s="225"/>
      <c r="WTS21" s="225"/>
      <c r="WTT21" s="225"/>
      <c r="WTU21" s="225"/>
      <c r="WTV21" s="225"/>
      <c r="WTW21" s="225"/>
      <c r="WTX21" s="225"/>
      <c r="WTY21" s="225"/>
      <c r="WTZ21" s="225"/>
      <c r="WUA21" s="225"/>
      <c r="WUB21" s="225"/>
      <c r="WUC21" s="225"/>
      <c r="WUD21" s="225"/>
      <c r="WUE21" s="225"/>
      <c r="WUF21" s="225"/>
      <c r="WUG21" s="225"/>
      <c r="WUH21" s="225"/>
      <c r="WUI21" s="225"/>
      <c r="WUJ21" s="225"/>
      <c r="WUK21" s="225"/>
      <c r="WUL21" s="225"/>
      <c r="WUM21" s="225"/>
      <c r="WUN21" s="225"/>
      <c r="WUO21" s="225"/>
      <c r="WUP21" s="225"/>
      <c r="WUQ21" s="225"/>
      <c r="WUR21" s="225"/>
      <c r="WUS21" s="225"/>
      <c r="WUT21" s="225"/>
      <c r="WUU21" s="225"/>
      <c r="WUV21" s="225"/>
      <c r="WUW21" s="225"/>
      <c r="WUX21" s="225"/>
      <c r="WUY21" s="225"/>
      <c r="WUZ21" s="225"/>
      <c r="WVA21" s="225"/>
      <c r="WVB21" s="225"/>
      <c r="WVC21" s="225"/>
      <c r="WVD21" s="225"/>
      <c r="WVE21" s="225"/>
      <c r="WVF21" s="225"/>
      <c r="WVG21" s="225"/>
      <c r="WVH21" s="225"/>
      <c r="WVI21" s="225"/>
      <c r="WVJ21" s="225"/>
      <c r="WVK21" s="225"/>
      <c r="WVL21" s="225"/>
      <c r="WVM21" s="225"/>
      <c r="WVN21" s="225"/>
      <c r="WVO21" s="225"/>
      <c r="WVP21" s="225"/>
      <c r="WVQ21" s="225"/>
      <c r="WVR21" s="225"/>
      <c r="WVS21" s="225"/>
      <c r="WVT21" s="225"/>
      <c r="WVU21" s="225"/>
      <c r="WVV21" s="225"/>
      <c r="WVW21" s="225"/>
      <c r="WVX21" s="225"/>
      <c r="WVY21" s="225"/>
      <c r="WVZ21" s="225"/>
      <c r="WWA21" s="225"/>
      <c r="WWB21" s="225"/>
      <c r="WWC21" s="225"/>
      <c r="WWD21" s="225"/>
      <c r="WWE21" s="225"/>
      <c r="WWF21" s="225"/>
      <c r="WWG21" s="225"/>
      <c r="WWH21" s="225"/>
      <c r="WWI21" s="225"/>
      <c r="WWJ21" s="225"/>
      <c r="WWK21" s="225"/>
      <c r="WWL21" s="225"/>
      <c r="WWM21" s="225"/>
      <c r="WWN21" s="225"/>
      <c r="WWO21" s="225"/>
      <c r="WWP21" s="225"/>
      <c r="WWQ21" s="225"/>
      <c r="WWR21" s="225"/>
      <c r="WWS21" s="225"/>
      <c r="WWT21" s="225"/>
      <c r="WWU21" s="225"/>
      <c r="WWV21" s="225"/>
      <c r="WWW21" s="225"/>
      <c r="WWX21" s="225"/>
      <c r="WWY21" s="225"/>
      <c r="WWZ21" s="225"/>
      <c r="WXA21" s="225"/>
      <c r="WXB21" s="225"/>
      <c r="WXC21" s="225"/>
      <c r="WXD21" s="225"/>
      <c r="WXE21" s="225"/>
      <c r="WXF21" s="225"/>
      <c r="WXG21" s="225"/>
      <c r="WXH21" s="225"/>
      <c r="WXI21" s="225"/>
      <c r="WXJ21" s="225"/>
      <c r="WXK21" s="225"/>
      <c r="WXL21" s="225"/>
      <c r="WXM21" s="225"/>
      <c r="WXN21" s="225"/>
      <c r="WXO21" s="225"/>
      <c r="WXP21" s="225"/>
      <c r="WXQ21" s="225"/>
      <c r="WXR21" s="225"/>
      <c r="WXS21" s="225"/>
      <c r="WXT21" s="225"/>
      <c r="WXU21" s="225"/>
      <c r="WXV21" s="225"/>
      <c r="WXW21" s="225"/>
      <c r="WXX21" s="225"/>
      <c r="WXY21" s="225"/>
      <c r="WXZ21" s="225"/>
      <c r="WYA21" s="225"/>
      <c r="WYB21" s="225"/>
      <c r="WYC21" s="225"/>
      <c r="WYD21" s="225"/>
      <c r="WYE21" s="225"/>
      <c r="WYF21" s="225"/>
      <c r="WYG21" s="225"/>
      <c r="WYH21" s="225"/>
      <c r="WYI21" s="225"/>
      <c r="WYJ21" s="225"/>
      <c r="WYK21" s="225"/>
      <c r="WYL21" s="225"/>
      <c r="WYM21" s="225"/>
      <c r="WYN21" s="225"/>
      <c r="WYO21" s="225"/>
      <c r="WYP21" s="225"/>
      <c r="WYQ21" s="225"/>
      <c r="WYR21" s="225"/>
      <c r="WYS21" s="225"/>
      <c r="WYT21" s="225"/>
      <c r="WYU21" s="225"/>
      <c r="WYV21" s="225"/>
      <c r="WYW21" s="225"/>
      <c r="WYX21" s="225"/>
      <c r="WYY21" s="225"/>
      <c r="WYZ21" s="225"/>
      <c r="WZA21" s="225"/>
      <c r="WZB21" s="225"/>
      <c r="WZC21" s="225"/>
      <c r="WZD21" s="225"/>
      <c r="WZE21" s="225"/>
      <c r="WZF21" s="225"/>
      <c r="WZG21" s="225"/>
      <c r="WZH21" s="225"/>
      <c r="WZI21" s="225"/>
      <c r="WZJ21" s="225"/>
      <c r="WZK21" s="225"/>
      <c r="WZL21" s="225"/>
      <c r="WZM21" s="225"/>
      <c r="WZN21" s="225"/>
      <c r="WZO21" s="225"/>
      <c r="WZP21" s="225"/>
      <c r="WZQ21" s="225"/>
      <c r="WZR21" s="225"/>
      <c r="WZS21" s="225"/>
      <c r="WZT21" s="225"/>
      <c r="WZU21" s="225"/>
      <c r="WZV21" s="225"/>
      <c r="WZW21" s="225"/>
      <c r="WZX21" s="225"/>
      <c r="WZY21" s="225"/>
      <c r="WZZ21" s="225"/>
      <c r="XAA21" s="225"/>
      <c r="XAB21" s="225"/>
      <c r="XAC21" s="225"/>
      <c r="XAD21" s="225"/>
      <c r="XAE21" s="225"/>
      <c r="XAF21" s="225"/>
      <c r="XAG21" s="225"/>
      <c r="XAH21" s="225"/>
      <c r="XAI21" s="225"/>
      <c r="XAJ21" s="225"/>
      <c r="XAK21" s="225"/>
      <c r="XAL21" s="225"/>
      <c r="XAM21" s="225"/>
      <c r="XAN21" s="225"/>
      <c r="XAO21" s="225"/>
      <c r="XAP21" s="225"/>
      <c r="XAQ21" s="225"/>
      <c r="XAR21" s="225"/>
      <c r="XAS21" s="225"/>
      <c r="XAT21" s="225"/>
      <c r="XAU21" s="225"/>
      <c r="XAV21" s="225"/>
      <c r="XAW21" s="225"/>
      <c r="XAX21" s="225"/>
      <c r="XAY21" s="225"/>
      <c r="XAZ21" s="225"/>
      <c r="XBA21" s="225"/>
      <c r="XBB21" s="225"/>
      <c r="XBC21" s="225"/>
      <c r="XBD21" s="225"/>
      <c r="XBE21" s="225"/>
      <c r="XBF21" s="225"/>
      <c r="XBG21" s="225"/>
      <c r="XBH21" s="225"/>
      <c r="XBI21" s="225"/>
      <c r="XBJ21" s="225"/>
      <c r="XBK21" s="225"/>
      <c r="XBL21" s="225"/>
      <c r="XBM21" s="225"/>
      <c r="XBN21" s="225"/>
      <c r="XBO21" s="225"/>
      <c r="XBP21" s="225"/>
      <c r="XBQ21" s="225"/>
      <c r="XBR21" s="225"/>
      <c r="XBS21" s="225"/>
      <c r="XBT21" s="225"/>
      <c r="XBU21" s="225"/>
      <c r="XBV21" s="225"/>
      <c r="XBW21" s="225"/>
      <c r="XBX21" s="225"/>
      <c r="XBY21" s="225"/>
      <c r="XBZ21" s="225"/>
      <c r="XCA21" s="225"/>
      <c r="XCB21" s="225"/>
      <c r="XCC21" s="225"/>
      <c r="XCD21" s="225"/>
      <c r="XCE21" s="225"/>
      <c r="XCF21" s="225"/>
      <c r="XCG21" s="225"/>
      <c r="XCH21" s="225"/>
      <c r="XCI21" s="225"/>
      <c r="XCJ21" s="225"/>
      <c r="XCK21" s="225"/>
      <c r="XCL21" s="225"/>
      <c r="XCM21" s="225"/>
      <c r="XCN21" s="225"/>
      <c r="XCO21" s="225"/>
      <c r="XCP21" s="225"/>
      <c r="XCQ21" s="225"/>
      <c r="XCR21" s="225"/>
      <c r="XCS21" s="225"/>
      <c r="XCT21" s="225"/>
      <c r="XCU21" s="225"/>
      <c r="XCV21" s="225"/>
      <c r="XCW21" s="225"/>
      <c r="XCX21" s="225"/>
      <c r="XCY21" s="225"/>
      <c r="XCZ21" s="225"/>
      <c r="XDA21" s="225"/>
      <c r="XDB21" s="225"/>
      <c r="XDC21" s="225"/>
      <c r="XDD21" s="225"/>
      <c r="XDE21" s="225"/>
      <c r="XDF21" s="225"/>
      <c r="XDG21" s="225"/>
      <c r="XDH21" s="225"/>
      <c r="XDI21" s="225"/>
      <c r="XDJ21" s="225"/>
      <c r="XDK21" s="225"/>
      <c r="XDL21" s="225"/>
      <c r="XDM21" s="225"/>
      <c r="XDN21" s="225"/>
      <c r="XDO21" s="225"/>
      <c r="XDP21" s="225"/>
      <c r="XDQ21" s="225"/>
      <c r="XDR21" s="225"/>
      <c r="XDS21" s="225"/>
      <c r="XDT21" s="225"/>
      <c r="XDU21" s="225"/>
      <c r="XDV21" s="225"/>
      <c r="XDW21" s="225"/>
      <c r="XDX21" s="225"/>
      <c r="XDY21" s="225"/>
      <c r="XDZ21" s="225"/>
      <c r="XEA21" s="225"/>
      <c r="XEB21" s="225"/>
      <c r="XEC21" s="225"/>
      <c r="XED21" s="225"/>
      <c r="XEE21" s="225"/>
      <c r="XEF21" s="225"/>
      <c r="XEG21" s="225"/>
      <c r="XEH21" s="225"/>
      <c r="XEI21" s="225"/>
      <c r="XEJ21" s="225"/>
      <c r="XEK21" s="225"/>
      <c r="XEL21" s="225"/>
      <c r="XEM21" s="225"/>
      <c r="XEN21" s="225"/>
      <c r="XEO21" s="225"/>
      <c r="XEP21" s="225"/>
      <c r="XEQ21" s="225"/>
      <c r="XER21" s="225"/>
      <c r="XES21" s="225"/>
      <c r="XET21" s="225"/>
      <c r="XEU21" s="225"/>
      <c r="XEV21" s="225"/>
      <c r="XEW21" s="225"/>
      <c r="XEX21" s="225"/>
      <c r="XEY21" s="225"/>
      <c r="XEZ21" s="225"/>
      <c r="XFA21" s="225"/>
      <c r="XFB21" s="225"/>
      <c r="XFC21" s="225"/>
      <c r="XFD21" s="225"/>
    </row>
    <row r="22" spans="1:16384" s="223" customFormat="1" ht="15.75" thickBot="1" x14ac:dyDescent="0.3">
      <c r="M22" s="229"/>
      <c r="N22" s="229"/>
      <c r="O22" s="229"/>
      <c r="P22" s="229"/>
      <c r="Q22" s="229"/>
      <c r="R22" s="229"/>
    </row>
    <row r="23" spans="1:16384" ht="15.75" thickBot="1" x14ac:dyDescent="0.3">
      <c r="A23" s="172"/>
      <c r="B23" s="768" t="s">
        <v>310</v>
      </c>
      <c r="C23" s="768"/>
      <c r="D23" s="769" t="s">
        <v>80</v>
      </c>
      <c r="E23" s="769"/>
      <c r="F23" s="768" t="s">
        <v>311</v>
      </c>
      <c r="G23" s="768"/>
      <c r="H23" s="768" t="s">
        <v>78</v>
      </c>
      <c r="I23" s="768"/>
      <c r="J23" s="768" t="s">
        <v>79</v>
      </c>
      <c r="K23" s="770"/>
      <c r="M23" s="229"/>
      <c r="N23" s="229"/>
      <c r="O23" s="229"/>
      <c r="P23" s="229"/>
      <c r="Q23" s="229"/>
      <c r="R23" s="229"/>
    </row>
    <row r="24" spans="1:16384" ht="15.75" thickBot="1" x14ac:dyDescent="0.3">
      <c r="A24" s="173" t="s">
        <v>332</v>
      </c>
      <c r="B24" s="174" t="s">
        <v>8</v>
      </c>
      <c r="C24" s="175" t="s">
        <v>75</v>
      </c>
      <c r="D24" s="176" t="s">
        <v>8</v>
      </c>
      <c r="E24" s="176" t="s">
        <v>75</v>
      </c>
      <c r="F24" s="174" t="s">
        <v>8</v>
      </c>
      <c r="G24" s="174" t="s">
        <v>75</v>
      </c>
      <c r="H24" s="174" t="s">
        <v>8</v>
      </c>
      <c r="I24" s="174" t="s">
        <v>75</v>
      </c>
      <c r="J24" s="174" t="s">
        <v>8</v>
      </c>
      <c r="K24" s="226" t="s">
        <v>75</v>
      </c>
      <c r="M24" s="229"/>
      <c r="N24" s="229"/>
      <c r="O24" s="229"/>
      <c r="P24" s="229"/>
      <c r="Q24" s="229"/>
      <c r="R24" s="229"/>
    </row>
    <row r="25" spans="1:16384" x14ac:dyDescent="0.25">
      <c r="A25" s="129" t="s">
        <v>312</v>
      </c>
      <c r="B25" s="37">
        <v>1</v>
      </c>
      <c r="C25" s="410">
        <f>B25/$B$36</f>
        <v>5.8139534883720929E-3</v>
      </c>
      <c r="D25" s="78">
        <v>2</v>
      </c>
      <c r="E25" s="413">
        <f>D25/$D$36</f>
        <v>0.01</v>
      </c>
      <c r="F25" s="37">
        <v>0</v>
      </c>
      <c r="G25" s="416">
        <f>F25/$F$36</f>
        <v>0</v>
      </c>
      <c r="H25" s="37">
        <v>2</v>
      </c>
      <c r="I25" s="410">
        <f>H25/$H$36</f>
        <v>7.2202166064981952E-3</v>
      </c>
      <c r="J25" s="227">
        <v>3</v>
      </c>
      <c r="K25" s="417">
        <f>J25/$J$36</f>
        <v>1.2E-2</v>
      </c>
      <c r="M25" s="229"/>
      <c r="N25" s="229"/>
      <c r="O25" s="229"/>
      <c r="P25" s="455"/>
      <c r="Q25" s="229"/>
      <c r="R25" s="229"/>
    </row>
    <row r="26" spans="1:16384" x14ac:dyDescent="0.25">
      <c r="A26" s="129" t="s">
        <v>313</v>
      </c>
      <c r="B26" s="37">
        <v>7</v>
      </c>
      <c r="C26" s="410">
        <f t="shared" ref="C26:C31" si="6">B26/$B$36</f>
        <v>4.0697674418604654E-2</v>
      </c>
      <c r="D26" s="78">
        <v>11</v>
      </c>
      <c r="E26" s="413">
        <f t="shared" ref="E26:E31" si="7">D26/$D$36</f>
        <v>5.5E-2</v>
      </c>
      <c r="F26" s="37">
        <v>2</v>
      </c>
      <c r="G26" s="416">
        <f t="shared" ref="G26:G31" si="8">F26/$F$36</f>
        <v>7.6923076923076927E-2</v>
      </c>
      <c r="H26" s="37">
        <v>16</v>
      </c>
      <c r="I26" s="410">
        <f t="shared" ref="I26:I31" si="9">H26/$H$36</f>
        <v>5.7761732851985562E-2</v>
      </c>
      <c r="J26" s="227">
        <v>13</v>
      </c>
      <c r="K26" s="417">
        <f t="shared" ref="K26:K34" si="10">J26/$J$36</f>
        <v>5.1999999999999998E-2</v>
      </c>
      <c r="M26" s="229"/>
      <c r="N26" s="229"/>
      <c r="O26" s="229"/>
    </row>
    <row r="27" spans="1:16384" x14ac:dyDescent="0.25">
      <c r="A27" s="129" t="s">
        <v>314</v>
      </c>
      <c r="B27" s="37">
        <v>7</v>
      </c>
      <c r="C27" s="410">
        <f t="shared" si="6"/>
        <v>4.0697674418604654E-2</v>
      </c>
      <c r="D27" s="78">
        <v>8</v>
      </c>
      <c r="E27" s="413">
        <f t="shared" si="7"/>
        <v>0.04</v>
      </c>
      <c r="F27" s="37">
        <v>3</v>
      </c>
      <c r="G27" s="416">
        <f t="shared" si="8"/>
        <v>0.11538461538461539</v>
      </c>
      <c r="H27" s="37">
        <v>2</v>
      </c>
      <c r="I27" s="410">
        <f t="shared" si="9"/>
        <v>7.2202166064981952E-3</v>
      </c>
      <c r="J27" s="227">
        <v>9</v>
      </c>
      <c r="K27" s="417">
        <f t="shared" si="10"/>
        <v>3.5999999999999997E-2</v>
      </c>
    </row>
    <row r="28" spans="1:16384" x14ac:dyDescent="0.25">
      <c r="A28" s="129" t="s">
        <v>315</v>
      </c>
      <c r="B28" s="37">
        <v>1</v>
      </c>
      <c r="C28" s="410">
        <f t="shared" si="6"/>
        <v>5.8139534883720929E-3</v>
      </c>
      <c r="D28" s="78">
        <v>2</v>
      </c>
      <c r="E28" s="413">
        <f t="shared" si="7"/>
        <v>0.01</v>
      </c>
      <c r="F28" s="37">
        <v>0</v>
      </c>
      <c r="G28" s="416">
        <f t="shared" si="8"/>
        <v>0</v>
      </c>
      <c r="H28" s="37">
        <v>10</v>
      </c>
      <c r="I28" s="410">
        <f t="shared" si="9"/>
        <v>3.6101083032490974E-2</v>
      </c>
      <c r="J28" s="227">
        <v>5</v>
      </c>
      <c r="K28" s="417">
        <f t="shared" si="10"/>
        <v>0.02</v>
      </c>
    </row>
    <row r="29" spans="1:16384" x14ac:dyDescent="0.25">
      <c r="A29" s="129" t="s">
        <v>316</v>
      </c>
      <c r="B29" s="37">
        <v>30</v>
      </c>
      <c r="C29" s="410">
        <f t="shared" si="6"/>
        <v>0.1744186046511628</v>
      </c>
      <c r="D29" s="78">
        <v>40</v>
      </c>
      <c r="E29" s="413">
        <f t="shared" si="7"/>
        <v>0.2</v>
      </c>
      <c r="F29" s="37">
        <v>3</v>
      </c>
      <c r="G29" s="416">
        <f t="shared" si="8"/>
        <v>0.11538461538461539</v>
      </c>
      <c r="H29" s="37">
        <v>11</v>
      </c>
      <c r="I29" s="410">
        <f t="shared" si="9"/>
        <v>3.9711191335740074E-2</v>
      </c>
      <c r="J29" s="227">
        <v>46</v>
      </c>
      <c r="K29" s="417">
        <f t="shared" si="10"/>
        <v>0.184</v>
      </c>
    </row>
    <row r="30" spans="1:16384" x14ac:dyDescent="0.25">
      <c r="A30" s="129" t="s">
        <v>317</v>
      </c>
      <c r="B30" s="37">
        <v>26</v>
      </c>
      <c r="C30" s="410">
        <f>B30/$B$36</f>
        <v>0.15116279069767441</v>
      </c>
      <c r="D30" s="78">
        <v>25</v>
      </c>
      <c r="E30" s="413">
        <f t="shared" si="7"/>
        <v>0.125</v>
      </c>
      <c r="F30" s="37">
        <v>1</v>
      </c>
      <c r="G30" s="416">
        <f t="shared" si="8"/>
        <v>3.8461538461538464E-2</v>
      </c>
      <c r="H30" s="37">
        <v>29</v>
      </c>
      <c r="I30" s="410">
        <f t="shared" si="9"/>
        <v>0.10469314079422383</v>
      </c>
      <c r="J30" s="227">
        <v>39</v>
      </c>
      <c r="K30" s="417">
        <f t="shared" si="10"/>
        <v>0.156</v>
      </c>
    </row>
    <row r="31" spans="1:16384" ht="15.75" thickBot="1" x14ac:dyDescent="0.3">
      <c r="A31" s="103" t="s">
        <v>103</v>
      </c>
      <c r="B31" s="484">
        <v>100</v>
      </c>
      <c r="C31" s="411">
        <f t="shared" si="6"/>
        <v>0.58139534883720934</v>
      </c>
      <c r="D31" s="75">
        <v>112</v>
      </c>
      <c r="E31" s="414">
        <f t="shared" si="7"/>
        <v>0.56000000000000005</v>
      </c>
      <c r="F31" s="484">
        <v>17</v>
      </c>
      <c r="G31" s="419">
        <f t="shared" si="8"/>
        <v>0.65384615384615385</v>
      </c>
      <c r="H31" s="484">
        <v>201</v>
      </c>
      <c r="I31" s="411">
        <f t="shared" si="9"/>
        <v>0.72563176895306858</v>
      </c>
      <c r="J31" s="127">
        <v>128</v>
      </c>
      <c r="K31" s="418">
        <f t="shared" si="10"/>
        <v>0.51200000000000001</v>
      </c>
    </row>
    <row r="32" spans="1:16384" x14ac:dyDescent="0.25">
      <c r="A32" s="129" t="s">
        <v>318</v>
      </c>
      <c r="B32" s="130" t="s">
        <v>104</v>
      </c>
      <c r="C32" s="131" t="s">
        <v>104</v>
      </c>
      <c r="D32" s="78" t="s">
        <v>104</v>
      </c>
      <c r="E32" s="95" t="s">
        <v>104</v>
      </c>
      <c r="F32" s="130" t="s">
        <v>104</v>
      </c>
      <c r="G32" s="131" t="s">
        <v>104</v>
      </c>
      <c r="H32" s="130" t="s">
        <v>104</v>
      </c>
      <c r="I32" s="131" t="s">
        <v>104</v>
      </c>
      <c r="J32" s="227">
        <v>5</v>
      </c>
      <c r="K32" s="417">
        <f t="shared" si="10"/>
        <v>0.02</v>
      </c>
    </row>
    <row r="33" spans="1:11" x14ac:dyDescent="0.25">
      <c r="A33" s="129" t="s">
        <v>319</v>
      </c>
      <c r="B33" s="130" t="s">
        <v>104</v>
      </c>
      <c r="C33" s="131" t="s">
        <v>104</v>
      </c>
      <c r="D33" s="78" t="s">
        <v>104</v>
      </c>
      <c r="E33" s="95" t="s">
        <v>104</v>
      </c>
      <c r="F33" s="130" t="s">
        <v>104</v>
      </c>
      <c r="G33" s="131" t="s">
        <v>104</v>
      </c>
      <c r="H33" s="130" t="s">
        <v>104</v>
      </c>
      <c r="I33" s="131" t="s">
        <v>104</v>
      </c>
      <c r="J33" s="227">
        <v>0</v>
      </c>
      <c r="K33" s="417">
        <f>J33/$J$36</f>
        <v>0</v>
      </c>
    </row>
    <row r="34" spans="1:11" x14ac:dyDescent="0.25">
      <c r="A34" s="129" t="s">
        <v>320</v>
      </c>
      <c r="B34" s="130" t="s">
        <v>104</v>
      </c>
      <c r="C34" s="131" t="s">
        <v>104</v>
      </c>
      <c r="D34" s="78" t="s">
        <v>104</v>
      </c>
      <c r="E34" s="95" t="s">
        <v>104</v>
      </c>
      <c r="F34" s="130" t="s">
        <v>104</v>
      </c>
      <c r="G34" s="131" t="s">
        <v>104</v>
      </c>
      <c r="H34" s="130" t="s">
        <v>104</v>
      </c>
      <c r="I34" s="131" t="s">
        <v>104</v>
      </c>
      <c r="J34" s="227">
        <v>2</v>
      </c>
      <c r="K34" s="417">
        <f t="shared" si="10"/>
        <v>8.0000000000000002E-3</v>
      </c>
    </row>
    <row r="35" spans="1:11" ht="15.75" thickBot="1" x14ac:dyDescent="0.3">
      <c r="A35" s="103" t="s">
        <v>321</v>
      </c>
      <c r="B35" s="127" t="s">
        <v>104</v>
      </c>
      <c r="C35" s="128" t="s">
        <v>104</v>
      </c>
      <c r="D35" s="75" t="s">
        <v>104</v>
      </c>
      <c r="E35" s="93" t="s">
        <v>104</v>
      </c>
      <c r="F35" s="127" t="s">
        <v>104</v>
      </c>
      <c r="G35" s="128" t="s">
        <v>104</v>
      </c>
      <c r="H35" s="484">
        <v>6</v>
      </c>
      <c r="I35" s="485">
        <f>H35/$H$36</f>
        <v>2.1660649819494584E-2</v>
      </c>
      <c r="J35" s="127" t="s">
        <v>104</v>
      </c>
      <c r="K35" s="228" t="s">
        <v>104</v>
      </c>
    </row>
    <row r="36" spans="1:11" ht="15.75" thickBot="1" x14ac:dyDescent="0.3">
      <c r="A36" s="103" t="s">
        <v>94</v>
      </c>
      <c r="B36" s="132">
        <f>SUM(B25:B31)</f>
        <v>172</v>
      </c>
      <c r="C36" s="424">
        <f>SUM(C25:C31)</f>
        <v>1</v>
      </c>
      <c r="D36" s="75">
        <f t="shared" ref="D36" si="11">SUM(D25:D31)</f>
        <v>200</v>
      </c>
      <c r="E36" s="423">
        <f>SUM(E25:E31)</f>
        <v>1</v>
      </c>
      <c r="F36" s="127">
        <f t="shared" ref="F36" si="12">SUM(F25:F31)</f>
        <v>26</v>
      </c>
      <c r="G36" s="422">
        <f>SUM(G25:G31)</f>
        <v>1</v>
      </c>
      <c r="H36" s="127">
        <f>SUM(H25:H35)</f>
        <v>277</v>
      </c>
      <c r="I36" s="422">
        <f>SUM(I25:I35)</f>
        <v>1</v>
      </c>
      <c r="J36" s="127">
        <f>SUM(J25:J34)</f>
        <v>250</v>
      </c>
      <c r="K36" s="421">
        <f>SUM(K25:K34)</f>
        <v>1</v>
      </c>
    </row>
    <row r="37" spans="1:11" s="223" customFormat="1" x14ac:dyDescent="0.25">
      <c r="A37" s="247" t="s">
        <v>544</v>
      </c>
    </row>
    <row r="38" spans="1:11" s="223" customFormat="1" x14ac:dyDescent="0.25"/>
    <row r="39" spans="1:11" s="223" customFormat="1" x14ac:dyDescent="0.25"/>
    <row r="40" spans="1:11" s="223" customFormat="1" x14ac:dyDescent="0.25"/>
    <row r="41" spans="1:11" s="223" customFormat="1" x14ac:dyDescent="0.25"/>
    <row r="42" spans="1:11" s="223" customFormat="1" x14ac:dyDescent="0.25"/>
    <row r="43" spans="1:11" s="223" customFormat="1" x14ac:dyDescent="0.25"/>
  </sheetData>
  <mergeCells count="10">
    <mergeCell ref="B23:C23"/>
    <mergeCell ref="D23:E23"/>
    <mergeCell ref="F23:G23"/>
    <mergeCell ref="H23:I23"/>
    <mergeCell ref="J23:K23"/>
    <mergeCell ref="B5:C5"/>
    <mergeCell ref="D5:E5"/>
    <mergeCell ref="F5:G5"/>
    <mergeCell ref="H5:I5"/>
    <mergeCell ref="J5:K5"/>
  </mergeCells>
  <hyperlinks>
    <hyperlink ref="A1" location="TOC!A1" display="TOC"/>
  </hyperlinks>
  <pageMargins left="0.70866141732283472" right="0.70866141732283472" top="0.74803149606299213" bottom="0.74803149606299213" header="0.31496062992125984" footer="0.31496062992125984"/>
  <pageSetup paperSize="9" scale="86" orientation="landscape" r:id="rId1"/>
  <headerFooter>
    <oddHeader>&amp;C&amp;F</oddHeader>
    <oddFooter>&amp;C&amp;A
Page &amp;P of &amp;N</oddFooter>
  </headerFooter>
  <rowBreaks count="1" manualBreakCount="1">
    <brk id="38" max="10895" man="1"/>
  </rowBreaks>
  <colBreaks count="2" manualBreakCount="2">
    <brk id="11" max="37" man="1"/>
    <brk id="12" max="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36"/>
  <sheetViews>
    <sheetView zoomScale="130" zoomScaleNormal="130" zoomScaleSheetLayoutView="100" workbookViewId="0"/>
  </sheetViews>
  <sheetFormatPr defaultRowHeight="15" x14ac:dyDescent="0.25"/>
  <cols>
    <col min="1" max="1" width="20.28515625" customWidth="1"/>
    <col min="2" max="2" width="31.28515625" customWidth="1"/>
    <col min="3" max="3" width="45" customWidth="1"/>
    <col min="4" max="32" width="9.140625" style="223"/>
  </cols>
  <sheetData>
    <row r="1" spans="1:3" s="223" customFormat="1" x14ac:dyDescent="0.25">
      <c r="A1" s="222" t="s">
        <v>74</v>
      </c>
    </row>
    <row r="2" spans="1:3" s="223" customFormat="1" x14ac:dyDescent="0.25"/>
    <row r="3" spans="1:3" s="223" customFormat="1" x14ac:dyDescent="0.25">
      <c r="A3" s="675" t="s">
        <v>204</v>
      </c>
      <c r="B3" s="675"/>
      <c r="C3" s="675"/>
    </row>
    <row r="4" spans="1:3" s="223" customFormat="1" ht="15.75" thickBot="1" x14ac:dyDescent="0.3"/>
    <row r="5" spans="1:3" ht="15.75" thickBot="1" x14ac:dyDescent="0.3">
      <c r="A5" s="429" t="s">
        <v>513</v>
      </c>
      <c r="B5" s="429" t="s">
        <v>514</v>
      </c>
      <c r="C5" s="429" t="s">
        <v>515</v>
      </c>
    </row>
    <row r="6" spans="1:3" ht="30.75" thickBot="1" x14ac:dyDescent="0.3">
      <c r="A6" s="428" t="s">
        <v>192</v>
      </c>
      <c r="B6" s="428" t="s">
        <v>510</v>
      </c>
      <c r="C6" s="428" t="s">
        <v>511</v>
      </c>
    </row>
    <row r="7" spans="1:3" ht="15.75" thickBot="1" x14ac:dyDescent="0.3">
      <c r="A7" s="428" t="s">
        <v>193</v>
      </c>
      <c r="B7" s="428" t="s">
        <v>504</v>
      </c>
      <c r="C7" s="428" t="s">
        <v>195</v>
      </c>
    </row>
    <row r="8" spans="1:3" ht="15.75" thickBot="1" x14ac:dyDescent="0.3">
      <c r="A8" s="428" t="s">
        <v>196</v>
      </c>
      <c r="B8" s="428" t="s">
        <v>194</v>
      </c>
      <c r="C8" s="428" t="s">
        <v>195</v>
      </c>
    </row>
    <row r="9" spans="1:3" ht="15.75" thickBot="1" x14ac:dyDescent="0.3">
      <c r="A9" s="428" t="s">
        <v>197</v>
      </c>
      <c r="B9" s="428" t="s">
        <v>198</v>
      </c>
      <c r="C9" s="428" t="s">
        <v>195</v>
      </c>
    </row>
    <row r="10" spans="1:3" ht="15.75" thickBot="1" x14ac:dyDescent="0.3">
      <c r="A10" s="117" t="s">
        <v>199</v>
      </c>
      <c r="B10" s="117" t="s">
        <v>200</v>
      </c>
      <c r="C10" s="117" t="s">
        <v>195</v>
      </c>
    </row>
    <row r="11" spans="1:3" ht="45.75" thickBot="1" x14ac:dyDescent="0.3">
      <c r="A11" s="428" t="s">
        <v>201</v>
      </c>
      <c r="B11" s="428" t="s">
        <v>202</v>
      </c>
      <c r="C11" s="428" t="s">
        <v>512</v>
      </c>
    </row>
    <row r="12" spans="1:3" ht="75.75" thickBot="1" x14ac:dyDescent="0.3">
      <c r="A12" s="428" t="s">
        <v>503</v>
      </c>
      <c r="B12" s="428" t="s">
        <v>203</v>
      </c>
      <c r="C12" s="428" t="s">
        <v>195</v>
      </c>
    </row>
    <row r="13" spans="1:3" s="223" customFormat="1" x14ac:dyDescent="0.25"/>
    <row r="14" spans="1:3" s="223" customFormat="1" x14ac:dyDescent="0.25"/>
    <row r="15" spans="1:3" s="223" customFormat="1" x14ac:dyDescent="0.25"/>
    <row r="16" spans="1:3" s="223" customFormat="1" x14ac:dyDescent="0.25"/>
    <row r="17" s="223" customFormat="1" x14ac:dyDescent="0.25"/>
    <row r="18" s="223" customFormat="1" x14ac:dyDescent="0.25"/>
    <row r="19" s="223" customFormat="1" x14ac:dyDescent="0.25"/>
    <row r="20" s="223" customFormat="1" x14ac:dyDescent="0.25"/>
    <row r="21" s="223" customFormat="1" x14ac:dyDescent="0.25"/>
    <row r="22" s="223" customFormat="1" x14ac:dyDescent="0.25"/>
    <row r="23" s="223" customFormat="1" x14ac:dyDescent="0.25"/>
    <row r="24" s="223" customFormat="1" x14ac:dyDescent="0.25"/>
    <row r="25" s="223" customFormat="1" x14ac:dyDescent="0.25"/>
    <row r="26" s="223" customFormat="1" x14ac:dyDescent="0.25"/>
    <row r="27" s="223" customFormat="1" x14ac:dyDescent="0.25"/>
    <row r="28" s="223" customFormat="1" x14ac:dyDescent="0.25"/>
    <row r="29" s="223" customFormat="1" x14ac:dyDescent="0.25"/>
    <row r="30" s="223" customFormat="1" x14ac:dyDescent="0.25"/>
    <row r="31" s="223" customFormat="1" x14ac:dyDescent="0.25"/>
    <row r="32" s="223" customFormat="1" x14ac:dyDescent="0.25"/>
    <row r="33" s="223" customFormat="1" x14ac:dyDescent="0.25"/>
    <row r="34" s="223" customFormat="1" x14ac:dyDescent="0.25"/>
    <row r="35" s="223" customFormat="1" x14ac:dyDescent="0.25"/>
    <row r="36" s="223" customFormat="1" x14ac:dyDescent="0.25"/>
  </sheetData>
  <mergeCells count="1">
    <mergeCell ref="A3:C3"/>
  </mergeCells>
  <hyperlinks>
    <hyperlink ref="A1" location="TOC!A1" display="TOC"/>
  </hyperlinks>
  <pageMargins left="0.7" right="0.7" top="0.75" bottom="0.75" header="0.3" footer="0.3"/>
  <pageSetup paperSize="9" scale="90" orientation="portrait" r:id="rId1"/>
  <headerFooter>
    <oddHeader>&amp;C&amp;F</oddHead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3"/>
  <sheetViews>
    <sheetView zoomScale="110" zoomScaleNormal="110" zoomScaleSheetLayoutView="100" workbookViewId="0"/>
  </sheetViews>
  <sheetFormatPr defaultRowHeight="15" x14ac:dyDescent="0.25"/>
  <cols>
    <col min="1" max="1" width="120.7109375" customWidth="1"/>
    <col min="2" max="15" width="9.140625" style="223"/>
  </cols>
  <sheetData>
    <row r="1" spans="1:14" s="223" customFormat="1" x14ac:dyDescent="0.25">
      <c r="A1" s="222" t="s">
        <v>74</v>
      </c>
    </row>
    <row r="2" spans="1:14" s="223" customFormat="1" x14ac:dyDescent="0.25"/>
    <row r="3" spans="1:14" s="223" customFormat="1" x14ac:dyDescent="0.25">
      <c r="A3" s="675" t="s">
        <v>381</v>
      </c>
      <c r="B3" s="675"/>
      <c r="C3" s="675"/>
      <c r="D3" s="675"/>
      <c r="E3" s="675"/>
      <c r="F3" s="675"/>
      <c r="G3" s="675"/>
      <c r="H3" s="675"/>
      <c r="I3" s="675"/>
      <c r="J3" s="675"/>
      <c r="K3" s="675"/>
      <c r="L3" s="675"/>
      <c r="M3" s="675"/>
      <c r="N3" s="675"/>
    </row>
    <row r="4" spans="1:14" s="223" customFormat="1" ht="15.75" x14ac:dyDescent="0.25">
      <c r="A4" s="225"/>
      <c r="B4" s="225"/>
      <c r="C4" s="225"/>
    </row>
    <row r="5" spans="1:14" s="223" customFormat="1" x14ac:dyDescent="0.25">
      <c r="A5" s="675" t="s">
        <v>382</v>
      </c>
      <c r="B5" s="675"/>
      <c r="C5" s="675"/>
      <c r="D5" s="675"/>
      <c r="E5" s="675"/>
      <c r="F5" s="675"/>
      <c r="G5" s="675"/>
      <c r="H5" s="675"/>
      <c r="I5" s="675"/>
      <c r="J5" s="675"/>
      <c r="K5" s="675"/>
      <c r="L5" s="675"/>
      <c r="M5" s="675"/>
      <c r="N5" s="675"/>
    </row>
    <row r="6" spans="1:14" ht="94.5" customHeight="1" x14ac:dyDescent="0.25">
      <c r="A6" s="355" t="s">
        <v>548</v>
      </c>
      <c r="B6" s="502"/>
      <c r="C6" s="502"/>
      <c r="D6" s="502"/>
      <c r="E6" s="502"/>
      <c r="F6" s="502"/>
      <c r="G6" s="502"/>
      <c r="H6" s="502"/>
      <c r="I6" s="502"/>
      <c r="J6" s="502"/>
      <c r="K6" s="502"/>
      <c r="L6" s="502"/>
      <c r="M6" s="502"/>
      <c r="N6" s="502"/>
    </row>
    <row r="7" spans="1:14" s="223" customFormat="1" x14ac:dyDescent="0.25"/>
    <row r="8" spans="1:14" s="223" customFormat="1" x14ac:dyDescent="0.25">
      <c r="A8" s="675" t="s">
        <v>383</v>
      </c>
      <c r="B8" s="675"/>
      <c r="C8" s="675"/>
      <c r="D8" s="675"/>
      <c r="E8" s="675"/>
      <c r="F8" s="675"/>
      <c r="G8" s="675"/>
      <c r="H8" s="675"/>
      <c r="I8" s="675"/>
      <c r="J8" s="675"/>
      <c r="K8" s="675"/>
      <c r="L8" s="675"/>
      <c r="M8" s="675"/>
      <c r="N8" s="675"/>
    </row>
    <row r="9" spans="1:14" ht="189.75" customHeight="1" x14ac:dyDescent="0.25">
      <c r="A9" s="356" t="s">
        <v>566</v>
      </c>
      <c r="B9" s="503"/>
      <c r="C9" s="503"/>
      <c r="D9" s="503"/>
      <c r="E9" s="503"/>
      <c r="F9" s="503"/>
      <c r="G9" s="503"/>
      <c r="H9" s="503"/>
      <c r="I9" s="503"/>
      <c r="J9" s="503"/>
      <c r="K9" s="503"/>
      <c r="L9" s="503"/>
      <c r="M9" s="503"/>
      <c r="N9" s="503"/>
    </row>
    <row r="10" spans="1:14" s="223" customFormat="1" ht="15" customHeight="1" x14ac:dyDescent="0.25">
      <c r="A10" s="503"/>
      <c r="B10" s="503"/>
      <c r="C10" s="503"/>
      <c r="D10" s="503"/>
      <c r="E10" s="503"/>
      <c r="F10" s="503"/>
      <c r="G10" s="503"/>
      <c r="H10" s="503"/>
      <c r="I10" s="503"/>
      <c r="J10" s="503"/>
      <c r="K10" s="503"/>
      <c r="L10" s="503"/>
      <c r="M10" s="503"/>
      <c r="N10" s="503"/>
    </row>
    <row r="11" spans="1:14" s="223" customFormat="1" x14ac:dyDescent="0.25">
      <c r="A11" s="675" t="s">
        <v>384</v>
      </c>
      <c r="B11" s="675"/>
      <c r="C11" s="675"/>
      <c r="D11" s="675"/>
      <c r="E11" s="675"/>
      <c r="F11" s="675"/>
      <c r="G11" s="675"/>
      <c r="H11" s="675"/>
      <c r="I11" s="675"/>
      <c r="J11" s="675"/>
      <c r="K11" s="675"/>
      <c r="L11" s="675"/>
      <c r="M11" s="675"/>
      <c r="N11" s="675"/>
    </row>
    <row r="12" spans="1:14" ht="79.5" customHeight="1" x14ac:dyDescent="0.25">
      <c r="A12" s="356" t="s">
        <v>549</v>
      </c>
      <c r="B12" s="504"/>
      <c r="C12" s="504"/>
      <c r="D12" s="504"/>
      <c r="E12" s="504"/>
      <c r="F12" s="504"/>
      <c r="G12" s="504"/>
      <c r="H12" s="504"/>
      <c r="I12" s="504"/>
      <c r="J12" s="504"/>
      <c r="K12" s="504"/>
      <c r="L12" s="504"/>
      <c r="M12" s="504"/>
      <c r="N12" s="504"/>
    </row>
    <row r="13" spans="1:14" s="223" customFormat="1" ht="15" customHeight="1" x14ac:dyDescent="0.25">
      <c r="A13" s="504"/>
      <c r="B13" s="504"/>
      <c r="C13" s="504"/>
      <c r="D13" s="504"/>
      <c r="E13" s="504"/>
      <c r="F13" s="504"/>
      <c r="G13" s="504"/>
      <c r="H13" s="504"/>
      <c r="I13" s="504"/>
      <c r="J13" s="504"/>
      <c r="K13" s="504"/>
      <c r="L13" s="504"/>
      <c r="M13" s="504"/>
      <c r="N13" s="504"/>
    </row>
    <row r="14" spans="1:14" s="223" customFormat="1" ht="15" customHeight="1" x14ac:dyDescent="0.25">
      <c r="A14" s="505" t="s">
        <v>386</v>
      </c>
      <c r="B14" s="504"/>
      <c r="C14" s="504"/>
      <c r="D14" s="504"/>
      <c r="E14" s="504"/>
      <c r="F14" s="504"/>
      <c r="G14" s="504"/>
      <c r="H14" s="504"/>
      <c r="I14" s="504"/>
      <c r="J14" s="504"/>
      <c r="K14" s="504"/>
      <c r="L14" s="504"/>
      <c r="M14" s="504"/>
      <c r="N14" s="504"/>
    </row>
    <row r="15" spans="1:14" s="223" customFormat="1" ht="15" customHeight="1" x14ac:dyDescent="0.25">
      <c r="A15" s="504"/>
      <c r="B15" s="504"/>
      <c r="C15" s="504"/>
      <c r="D15" s="504"/>
      <c r="E15" s="504"/>
      <c r="F15" s="504"/>
      <c r="G15" s="504"/>
      <c r="H15" s="504"/>
      <c r="I15" s="504"/>
      <c r="J15" s="504"/>
      <c r="K15" s="504"/>
      <c r="L15" s="504"/>
      <c r="M15" s="504"/>
      <c r="N15" s="504"/>
    </row>
    <row r="16" spans="1:14" s="223" customFormat="1" ht="15" customHeight="1" x14ac:dyDescent="0.25">
      <c r="A16" s="504"/>
      <c r="B16" s="504"/>
      <c r="C16" s="504"/>
      <c r="D16" s="504"/>
      <c r="E16" s="504"/>
      <c r="F16" s="504"/>
      <c r="G16" s="504"/>
      <c r="H16" s="504"/>
      <c r="I16" s="504"/>
      <c r="J16" s="504"/>
      <c r="K16" s="504"/>
      <c r="L16" s="504"/>
      <c r="M16" s="504"/>
      <c r="N16" s="504"/>
    </row>
    <row r="17" spans="1:14" s="223" customFormat="1" ht="15" customHeight="1" x14ac:dyDescent="0.25">
      <c r="A17" s="504"/>
      <c r="B17" s="504"/>
      <c r="C17" s="504"/>
      <c r="D17" s="504"/>
      <c r="E17" s="504"/>
      <c r="F17" s="504"/>
      <c r="G17" s="504"/>
      <c r="H17" s="504"/>
      <c r="I17" s="504"/>
      <c r="J17" s="504"/>
      <c r="K17" s="504"/>
      <c r="L17" s="504"/>
      <c r="M17" s="504"/>
      <c r="N17" s="504"/>
    </row>
    <row r="18" spans="1:14" s="223" customFormat="1" ht="15" customHeight="1" x14ac:dyDescent="0.25">
      <c r="A18" s="504"/>
      <c r="B18" s="504"/>
      <c r="C18" s="504"/>
      <c r="D18" s="504"/>
      <c r="E18" s="504"/>
      <c r="F18" s="504"/>
      <c r="G18" s="504"/>
      <c r="H18" s="504"/>
      <c r="I18" s="504"/>
      <c r="J18" s="504"/>
      <c r="K18" s="504"/>
      <c r="L18" s="504"/>
      <c r="M18" s="504"/>
      <c r="N18" s="504"/>
    </row>
    <row r="19" spans="1:14" s="223" customFormat="1" x14ac:dyDescent="0.25"/>
    <row r="20" spans="1:14" s="223" customFormat="1" x14ac:dyDescent="0.25"/>
    <row r="21" spans="1:14" s="223" customFormat="1" x14ac:dyDescent="0.25"/>
    <row r="22" spans="1:14" s="223" customFormat="1" x14ac:dyDescent="0.25"/>
    <row r="23" spans="1:14" s="223" customFormat="1" x14ac:dyDescent="0.25"/>
    <row r="24" spans="1:14" s="223" customFormat="1" x14ac:dyDescent="0.25"/>
    <row r="25" spans="1:14" s="223" customFormat="1" x14ac:dyDescent="0.25"/>
    <row r="26" spans="1:14" s="223" customFormat="1" x14ac:dyDescent="0.25"/>
    <row r="27" spans="1:14" s="223" customFormat="1" x14ac:dyDescent="0.25"/>
    <row r="28" spans="1:14" s="223" customFormat="1" x14ac:dyDescent="0.25"/>
    <row r="29" spans="1:14" s="223" customFormat="1" x14ac:dyDescent="0.25"/>
    <row r="30" spans="1:14" s="223" customFormat="1" x14ac:dyDescent="0.25"/>
    <row r="31" spans="1:14" s="223" customFormat="1" x14ac:dyDescent="0.25"/>
    <row r="32" spans="1:14" s="223" customFormat="1" x14ac:dyDescent="0.25"/>
    <row r="33" s="223" customFormat="1" x14ac:dyDescent="0.25"/>
  </sheetData>
  <mergeCells count="4">
    <mergeCell ref="A8:N8"/>
    <mergeCell ref="A5:N5"/>
    <mergeCell ref="A3:N3"/>
    <mergeCell ref="A11:N11"/>
  </mergeCells>
  <hyperlinks>
    <hyperlink ref="A1" location="TOC!A1" display="TOC"/>
    <hyperlink ref="A14" r:id="rId1" location=":~:text=About%20the%20Cleft%20Development%20Group%20(CDG)&amp;text=It%20represents%20all%20stakeholders%20in,all%20patients%20who%20need%20it."/>
  </hyperlinks>
  <pageMargins left="0.7" right="0.7" top="0.75" bottom="0.75" header="0.3" footer="0.3"/>
  <pageSetup paperSize="9" orientation="portrait" r:id="rId2"/>
  <headerFooter>
    <oddHeader>&amp;C&amp;F</oddHeader>
    <oddFooter>&amp;C&amp;A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241"/>
  <sheetViews>
    <sheetView view="pageBreakPreview" zoomScaleNormal="100" zoomScaleSheetLayoutView="100" workbookViewId="0"/>
  </sheetViews>
  <sheetFormatPr defaultRowHeight="15" x14ac:dyDescent="0.25"/>
  <cols>
    <col min="1" max="1" width="16.85546875" customWidth="1"/>
    <col min="2" max="2" width="20" customWidth="1"/>
    <col min="3" max="3" width="3.5703125" customWidth="1"/>
    <col min="4" max="4" width="29" customWidth="1"/>
    <col min="5" max="5" width="27.28515625" customWidth="1"/>
    <col min="6" max="6" width="26.28515625" customWidth="1"/>
    <col min="7" max="7" width="24.5703125" customWidth="1"/>
    <col min="8" max="32" width="9.140625" style="223"/>
  </cols>
  <sheetData>
    <row r="1" spans="1:11" s="223" customFormat="1" x14ac:dyDescent="0.25">
      <c r="A1" s="222" t="s">
        <v>74</v>
      </c>
    </row>
    <row r="2" spans="1:11" s="223" customFormat="1" x14ac:dyDescent="0.25"/>
    <row r="3" spans="1:11" s="223" customFormat="1" x14ac:dyDescent="0.25">
      <c r="A3" s="224" t="s">
        <v>392</v>
      </c>
    </row>
    <row r="4" spans="1:11" s="223" customFormat="1" x14ac:dyDescent="0.25"/>
    <row r="5" spans="1:11" s="223" customFormat="1" ht="45.75" customHeight="1" x14ac:dyDescent="0.25">
      <c r="A5" s="684" t="s">
        <v>393</v>
      </c>
      <c r="B5" s="684"/>
      <c r="C5" s="684"/>
      <c r="D5" s="684"/>
      <c r="E5" s="684"/>
      <c r="F5" s="684"/>
      <c r="G5" s="684"/>
      <c r="H5" s="385"/>
      <c r="I5" s="385"/>
      <c r="J5" s="385"/>
      <c r="K5" s="385"/>
    </row>
    <row r="6" spans="1:11" s="223" customFormat="1" x14ac:dyDescent="0.25">
      <c r="C6" s="248"/>
    </row>
    <row r="7" spans="1:11" s="223" customFormat="1" x14ac:dyDescent="0.25">
      <c r="A7" s="386" t="s">
        <v>486</v>
      </c>
      <c r="C7" s="248"/>
    </row>
    <row r="8" spans="1:11" s="223" customFormat="1" ht="15.75" thickBot="1" x14ac:dyDescent="0.3">
      <c r="C8" s="248"/>
    </row>
    <row r="9" spans="1:11" x14ac:dyDescent="0.25">
      <c r="A9" s="680" t="s">
        <v>394</v>
      </c>
      <c r="B9" s="680" t="s">
        <v>395</v>
      </c>
      <c r="C9" s="682" t="s">
        <v>396</v>
      </c>
      <c r="D9" s="680" t="s">
        <v>397</v>
      </c>
      <c r="E9" s="680" t="s">
        <v>398</v>
      </c>
      <c r="F9" s="680" t="s">
        <v>399</v>
      </c>
      <c r="G9" s="680" t="s">
        <v>400</v>
      </c>
    </row>
    <row r="10" spans="1:11" ht="15.75" thickBot="1" x14ac:dyDescent="0.3">
      <c r="A10" s="681"/>
      <c r="B10" s="681"/>
      <c r="C10" s="683"/>
      <c r="D10" s="681"/>
      <c r="E10" s="681"/>
      <c r="F10" s="681"/>
      <c r="G10" s="681"/>
    </row>
    <row r="11" spans="1:11" ht="39" thickBot="1" x14ac:dyDescent="0.3">
      <c r="A11" s="373" t="s">
        <v>401</v>
      </c>
      <c r="B11" s="374" t="s">
        <v>402</v>
      </c>
      <c r="C11" s="375">
        <v>1</v>
      </c>
      <c r="D11" s="374" t="s">
        <v>403</v>
      </c>
      <c r="E11" s="374" t="s">
        <v>404</v>
      </c>
      <c r="F11" s="374" t="s">
        <v>405</v>
      </c>
      <c r="G11" s="374"/>
    </row>
    <row r="12" spans="1:11" ht="39" thickBot="1" x14ac:dyDescent="0.3">
      <c r="A12" s="373" t="s">
        <v>401</v>
      </c>
      <c r="B12" s="374" t="s">
        <v>406</v>
      </c>
      <c r="C12" s="375">
        <v>2</v>
      </c>
      <c r="D12" s="374" t="s">
        <v>407</v>
      </c>
      <c r="E12" s="374" t="s">
        <v>408</v>
      </c>
      <c r="F12" s="374" t="s">
        <v>409</v>
      </c>
      <c r="G12" s="374"/>
    </row>
    <row r="13" spans="1:11" ht="77.25" thickBot="1" x14ac:dyDescent="0.3">
      <c r="A13" s="373" t="s">
        <v>410</v>
      </c>
      <c r="B13" s="374" t="s">
        <v>406</v>
      </c>
      <c r="C13" s="375">
        <v>3</v>
      </c>
      <c r="D13" s="374" t="s">
        <v>411</v>
      </c>
      <c r="E13" s="374" t="s">
        <v>412</v>
      </c>
      <c r="F13" s="374" t="s">
        <v>413</v>
      </c>
      <c r="G13" s="374" t="s">
        <v>414</v>
      </c>
    </row>
    <row r="14" spans="1:11" ht="77.25" thickBot="1" x14ac:dyDescent="0.3">
      <c r="A14" s="373" t="s">
        <v>410</v>
      </c>
      <c r="B14" s="374" t="s">
        <v>406</v>
      </c>
      <c r="C14" s="375">
        <v>4</v>
      </c>
      <c r="D14" s="374" t="s">
        <v>415</v>
      </c>
      <c r="E14" s="374" t="s">
        <v>412</v>
      </c>
      <c r="F14" s="374" t="s">
        <v>416</v>
      </c>
      <c r="G14" s="374" t="s">
        <v>417</v>
      </c>
    </row>
    <row r="15" spans="1:11" ht="51" x14ac:dyDescent="0.25">
      <c r="A15" s="676" t="s">
        <v>410</v>
      </c>
      <c r="B15" s="676" t="s">
        <v>406</v>
      </c>
      <c r="C15" s="678">
        <v>5</v>
      </c>
      <c r="D15" s="376" t="s">
        <v>418</v>
      </c>
      <c r="E15" s="676" t="s">
        <v>412</v>
      </c>
      <c r="F15" s="676" t="s">
        <v>419</v>
      </c>
      <c r="G15" s="676"/>
    </row>
    <row r="16" spans="1:11" ht="51.75" thickBot="1" x14ac:dyDescent="0.3">
      <c r="A16" s="677"/>
      <c r="B16" s="677"/>
      <c r="C16" s="679"/>
      <c r="D16" s="374" t="s">
        <v>420</v>
      </c>
      <c r="E16" s="677"/>
      <c r="F16" s="677"/>
      <c r="G16" s="677"/>
    </row>
    <row r="17" spans="1:7" ht="51.75" thickBot="1" x14ac:dyDescent="0.3">
      <c r="A17" s="377" t="s">
        <v>421</v>
      </c>
      <c r="B17" s="374" t="s">
        <v>422</v>
      </c>
      <c r="C17" s="375">
        <v>6</v>
      </c>
      <c r="D17" s="374" t="s">
        <v>423</v>
      </c>
      <c r="E17" s="374" t="s">
        <v>424</v>
      </c>
      <c r="F17" s="374" t="s">
        <v>425</v>
      </c>
      <c r="G17" s="374"/>
    </row>
    <row r="18" spans="1:7" ht="51.75" thickBot="1" x14ac:dyDescent="0.3">
      <c r="A18" s="377" t="s">
        <v>426</v>
      </c>
      <c r="B18" s="374" t="s">
        <v>427</v>
      </c>
      <c r="C18" s="375">
        <v>7</v>
      </c>
      <c r="D18" s="374" t="s">
        <v>428</v>
      </c>
      <c r="E18" s="374" t="s">
        <v>429</v>
      </c>
      <c r="F18" s="374" t="s">
        <v>430</v>
      </c>
      <c r="G18" s="374"/>
    </row>
    <row r="19" spans="1:7" ht="77.25" thickBot="1" x14ac:dyDescent="0.3">
      <c r="A19" s="377" t="s">
        <v>426</v>
      </c>
      <c r="B19" s="374" t="s">
        <v>427</v>
      </c>
      <c r="C19" s="375">
        <v>8</v>
      </c>
      <c r="D19" s="374" t="s">
        <v>431</v>
      </c>
      <c r="E19" s="374" t="s">
        <v>429</v>
      </c>
      <c r="F19" s="374" t="s">
        <v>432</v>
      </c>
      <c r="G19" s="374" t="s">
        <v>433</v>
      </c>
    </row>
    <row r="20" spans="1:7" ht="77.25" thickBot="1" x14ac:dyDescent="0.3">
      <c r="A20" s="377" t="s">
        <v>434</v>
      </c>
      <c r="B20" s="374" t="s">
        <v>427</v>
      </c>
      <c r="C20" s="375">
        <v>9</v>
      </c>
      <c r="D20" s="374" t="s">
        <v>435</v>
      </c>
      <c r="E20" s="374" t="s">
        <v>436</v>
      </c>
      <c r="F20" s="378" t="s">
        <v>437</v>
      </c>
      <c r="G20" s="374" t="s">
        <v>438</v>
      </c>
    </row>
    <row r="21" spans="1:7" ht="90" thickBot="1" x14ac:dyDescent="0.3">
      <c r="A21" s="377" t="s">
        <v>439</v>
      </c>
      <c r="B21" s="374" t="s">
        <v>427</v>
      </c>
      <c r="C21" s="375">
        <v>10</v>
      </c>
      <c r="D21" s="374" t="s">
        <v>440</v>
      </c>
      <c r="E21" s="374" t="s">
        <v>441</v>
      </c>
      <c r="F21" s="374" t="s">
        <v>442</v>
      </c>
      <c r="G21" s="374"/>
    </row>
    <row r="22" spans="1:7" ht="77.25" thickBot="1" x14ac:dyDescent="0.3">
      <c r="A22" s="377" t="s">
        <v>439</v>
      </c>
      <c r="B22" s="374" t="s">
        <v>427</v>
      </c>
      <c r="C22" s="375">
        <v>11</v>
      </c>
      <c r="D22" s="374" t="s">
        <v>443</v>
      </c>
      <c r="E22" s="374" t="s">
        <v>444</v>
      </c>
      <c r="F22" s="374" t="s">
        <v>445</v>
      </c>
      <c r="G22" s="374"/>
    </row>
    <row r="23" spans="1:7" ht="77.25" thickBot="1" x14ac:dyDescent="0.3">
      <c r="A23" s="377" t="s">
        <v>439</v>
      </c>
      <c r="B23" s="374" t="s">
        <v>427</v>
      </c>
      <c r="C23" s="375">
        <v>12</v>
      </c>
      <c r="D23" s="374" t="s">
        <v>446</v>
      </c>
      <c r="E23" s="374" t="s">
        <v>444</v>
      </c>
      <c r="F23" s="374" t="s">
        <v>447</v>
      </c>
      <c r="G23" s="374"/>
    </row>
    <row r="24" spans="1:7" ht="64.5" thickBot="1" x14ac:dyDescent="0.3">
      <c r="A24" s="373" t="s">
        <v>448</v>
      </c>
      <c r="B24" s="374" t="s">
        <v>449</v>
      </c>
      <c r="C24" s="375">
        <v>13</v>
      </c>
      <c r="D24" s="374" t="s">
        <v>450</v>
      </c>
      <c r="E24" s="374" t="s">
        <v>451</v>
      </c>
      <c r="F24" s="374" t="s">
        <v>452</v>
      </c>
      <c r="G24" s="379"/>
    </row>
    <row r="25" spans="1:7" ht="64.5" thickBot="1" x14ac:dyDescent="0.3">
      <c r="A25" s="377" t="s">
        <v>453</v>
      </c>
      <c r="B25" s="374" t="s">
        <v>427</v>
      </c>
      <c r="C25" s="375">
        <v>14</v>
      </c>
      <c r="D25" s="374" t="s">
        <v>454</v>
      </c>
      <c r="E25" s="374" t="s">
        <v>455</v>
      </c>
      <c r="F25" s="374" t="s">
        <v>456</v>
      </c>
      <c r="G25" s="374"/>
    </row>
    <row r="26" spans="1:7" s="223" customFormat="1" x14ac:dyDescent="0.25">
      <c r="A26" s="387" t="s">
        <v>105</v>
      </c>
      <c r="B26" s="382"/>
      <c r="C26" s="383"/>
      <c r="D26" s="382"/>
      <c r="E26" s="382"/>
      <c r="F26" s="382"/>
      <c r="G26" s="382"/>
    </row>
    <row r="27" spans="1:7" s="223" customFormat="1" x14ac:dyDescent="0.25">
      <c r="A27" s="388" t="s">
        <v>457</v>
      </c>
      <c r="B27" s="388"/>
      <c r="C27" s="248"/>
    </row>
    <row r="28" spans="1:7" s="223" customFormat="1" x14ac:dyDescent="0.25">
      <c r="A28" s="388" t="s">
        <v>458</v>
      </c>
      <c r="C28" s="248"/>
    </row>
    <row r="29" spans="1:7" s="223" customFormat="1" x14ac:dyDescent="0.25">
      <c r="C29" s="248"/>
    </row>
    <row r="30" spans="1:7" s="223" customFormat="1" x14ac:dyDescent="0.25">
      <c r="C30" s="248"/>
    </row>
    <row r="31" spans="1:7" s="223" customFormat="1" x14ac:dyDescent="0.25">
      <c r="A31" s="273" t="s">
        <v>459</v>
      </c>
      <c r="C31" s="248"/>
    </row>
    <row r="32" spans="1:7" s="223" customFormat="1" ht="15.75" thickBot="1" x14ac:dyDescent="0.3">
      <c r="A32" s="273"/>
      <c r="C32" s="248"/>
    </row>
    <row r="33" spans="1:7" x14ac:dyDescent="0.25">
      <c r="A33" s="680" t="s">
        <v>394</v>
      </c>
      <c r="B33" s="680" t="s">
        <v>395</v>
      </c>
      <c r="C33" s="682" t="s">
        <v>396</v>
      </c>
      <c r="D33" s="680" t="s">
        <v>397</v>
      </c>
      <c r="E33" s="680" t="s">
        <v>398</v>
      </c>
      <c r="F33" s="680" t="s">
        <v>399</v>
      </c>
      <c r="G33" s="680" t="s">
        <v>400</v>
      </c>
    </row>
    <row r="34" spans="1:7" ht="15.75" thickBot="1" x14ac:dyDescent="0.3">
      <c r="A34" s="681"/>
      <c r="B34" s="681"/>
      <c r="C34" s="683"/>
      <c r="D34" s="681"/>
      <c r="E34" s="681"/>
      <c r="F34" s="681"/>
      <c r="G34" s="681"/>
    </row>
    <row r="35" spans="1:7" ht="25.5" x14ac:dyDescent="0.25">
      <c r="A35" s="380" t="s">
        <v>460</v>
      </c>
      <c r="B35" s="676" t="s">
        <v>449</v>
      </c>
      <c r="C35" s="678" t="s">
        <v>134</v>
      </c>
      <c r="D35" s="676" t="s">
        <v>461</v>
      </c>
      <c r="E35" s="676" t="s">
        <v>462</v>
      </c>
      <c r="F35" s="676" t="s">
        <v>463</v>
      </c>
      <c r="G35" s="676"/>
    </row>
    <row r="36" spans="1:7" ht="33" customHeight="1" thickBot="1" x14ac:dyDescent="0.3">
      <c r="A36" s="381" t="s">
        <v>464</v>
      </c>
      <c r="B36" s="677"/>
      <c r="C36" s="679"/>
      <c r="D36" s="677"/>
      <c r="E36" s="677"/>
      <c r="F36" s="677"/>
      <c r="G36" s="677"/>
    </row>
    <row r="37" spans="1:7" ht="58.5" customHeight="1" thickBot="1" x14ac:dyDescent="0.3">
      <c r="A37" s="373" t="s">
        <v>465</v>
      </c>
      <c r="B37" s="374" t="s">
        <v>449</v>
      </c>
      <c r="C37" s="375" t="s">
        <v>145</v>
      </c>
      <c r="D37" s="374" t="s">
        <v>466</v>
      </c>
      <c r="E37" s="374" t="s">
        <v>467</v>
      </c>
      <c r="F37" s="374" t="s">
        <v>468</v>
      </c>
      <c r="G37" s="374"/>
    </row>
    <row r="38" spans="1:7" ht="35.25" customHeight="1" x14ac:dyDescent="0.25">
      <c r="A38" s="380" t="s">
        <v>460</v>
      </c>
      <c r="B38" s="676" t="s">
        <v>449</v>
      </c>
      <c r="C38" s="678" t="s">
        <v>133</v>
      </c>
      <c r="D38" s="676" t="s">
        <v>469</v>
      </c>
      <c r="E38" s="676" t="s">
        <v>467</v>
      </c>
      <c r="F38" s="676" t="s">
        <v>470</v>
      </c>
      <c r="G38" s="676"/>
    </row>
    <row r="39" spans="1:7" ht="24" customHeight="1" thickBot="1" x14ac:dyDescent="0.3">
      <c r="A39" s="381" t="s">
        <v>471</v>
      </c>
      <c r="B39" s="677"/>
      <c r="C39" s="679"/>
      <c r="D39" s="677"/>
      <c r="E39" s="677"/>
      <c r="F39" s="677"/>
      <c r="G39" s="677"/>
    </row>
    <row r="40" spans="1:7" ht="48" customHeight="1" x14ac:dyDescent="0.25">
      <c r="A40" s="676" t="s">
        <v>472</v>
      </c>
      <c r="B40" s="676" t="s">
        <v>449</v>
      </c>
      <c r="C40" s="678" t="s">
        <v>132</v>
      </c>
      <c r="D40" s="676" t="s">
        <v>473</v>
      </c>
      <c r="E40" s="676" t="s">
        <v>474</v>
      </c>
      <c r="F40" s="676" t="s">
        <v>475</v>
      </c>
      <c r="G40" s="676"/>
    </row>
    <row r="41" spans="1:7" ht="15.75" thickBot="1" x14ac:dyDescent="0.3">
      <c r="A41" s="677"/>
      <c r="B41" s="677"/>
      <c r="C41" s="679"/>
      <c r="D41" s="677"/>
      <c r="E41" s="677"/>
      <c r="F41" s="677"/>
      <c r="G41" s="677"/>
    </row>
    <row r="42" spans="1:7" ht="75.75" customHeight="1" x14ac:dyDescent="0.25">
      <c r="A42" s="380" t="s">
        <v>460</v>
      </c>
      <c r="B42" s="676" t="s">
        <v>449</v>
      </c>
      <c r="C42" s="678" t="s">
        <v>476</v>
      </c>
      <c r="D42" s="676" t="s">
        <v>477</v>
      </c>
      <c r="E42" s="676" t="s">
        <v>478</v>
      </c>
      <c r="F42" s="676" t="s">
        <v>479</v>
      </c>
      <c r="G42" s="676"/>
    </row>
    <row r="43" spans="1:7" ht="26.25" thickBot="1" x14ac:dyDescent="0.3">
      <c r="A43" s="381" t="s">
        <v>480</v>
      </c>
      <c r="B43" s="677"/>
      <c r="C43" s="679"/>
      <c r="D43" s="677"/>
      <c r="E43" s="677"/>
      <c r="F43" s="677"/>
      <c r="G43" s="677"/>
    </row>
    <row r="44" spans="1:7" ht="35.25" customHeight="1" x14ac:dyDescent="0.25">
      <c r="A44" s="380" t="s">
        <v>460</v>
      </c>
      <c r="B44" s="676" t="s">
        <v>449</v>
      </c>
      <c r="C44" s="678" t="s">
        <v>481</v>
      </c>
      <c r="D44" s="676" t="s">
        <v>482</v>
      </c>
      <c r="E44" s="676" t="s">
        <v>467</v>
      </c>
      <c r="F44" s="676" t="s">
        <v>483</v>
      </c>
      <c r="G44" s="676"/>
    </row>
    <row r="45" spans="1:7" ht="15.75" thickBot="1" x14ac:dyDescent="0.3">
      <c r="A45" s="381" t="s">
        <v>79</v>
      </c>
      <c r="B45" s="677"/>
      <c r="C45" s="679"/>
      <c r="D45" s="677"/>
      <c r="E45" s="677"/>
      <c r="F45" s="677"/>
      <c r="G45" s="677"/>
    </row>
    <row r="46" spans="1:7" s="223" customFormat="1" x14ac:dyDescent="0.25">
      <c r="A46" s="382"/>
      <c r="B46" s="382"/>
      <c r="C46" s="383"/>
      <c r="D46" s="382"/>
      <c r="E46" s="382"/>
      <c r="F46" s="382"/>
      <c r="G46" s="382"/>
    </row>
    <row r="47" spans="1:7" s="223" customFormat="1" x14ac:dyDescent="0.25">
      <c r="A47" s="384" t="s">
        <v>484</v>
      </c>
      <c r="C47" s="248"/>
    </row>
    <row r="48" spans="1:7" s="223" customFormat="1" x14ac:dyDescent="0.25">
      <c r="A48" s="276" t="s">
        <v>485</v>
      </c>
      <c r="C48" s="248"/>
    </row>
    <row r="49" spans="1:7" s="223" customFormat="1" x14ac:dyDescent="0.25">
      <c r="C49" s="248"/>
    </row>
    <row r="50" spans="1:7" s="223" customFormat="1" x14ac:dyDescent="0.25"/>
    <row r="51" spans="1:7" s="223" customFormat="1" x14ac:dyDescent="0.25"/>
    <row r="52" spans="1:7" s="223" customFormat="1" x14ac:dyDescent="0.25"/>
    <row r="53" spans="1:7" s="223" customFormat="1" x14ac:dyDescent="0.25"/>
    <row r="54" spans="1:7" s="223" customFormat="1" x14ac:dyDescent="0.25"/>
    <row r="55" spans="1:7" s="223" customFormat="1" x14ac:dyDescent="0.25"/>
    <row r="56" spans="1:7" x14ac:dyDescent="0.25">
      <c r="A56" s="223"/>
      <c r="B56" s="223"/>
      <c r="C56" s="223"/>
      <c r="D56" s="223"/>
      <c r="E56" s="223"/>
      <c r="F56" s="223"/>
      <c r="G56" s="223"/>
    </row>
    <row r="57" spans="1:7" x14ac:dyDescent="0.25">
      <c r="A57" s="223"/>
      <c r="B57" s="223"/>
      <c r="C57" s="223"/>
      <c r="D57" s="223"/>
      <c r="E57" s="223"/>
      <c r="F57" s="223"/>
      <c r="G57" s="223"/>
    </row>
    <row r="58" spans="1:7" x14ac:dyDescent="0.25">
      <c r="A58" s="223"/>
      <c r="B58" s="223"/>
      <c r="C58" s="223"/>
      <c r="D58" s="223"/>
      <c r="E58" s="223"/>
      <c r="F58" s="223"/>
      <c r="G58" s="223"/>
    </row>
    <row r="59" spans="1:7" x14ac:dyDescent="0.25">
      <c r="A59" s="223"/>
      <c r="B59" s="223"/>
      <c r="C59" s="223"/>
      <c r="D59" s="223"/>
      <c r="E59" s="223"/>
      <c r="F59" s="223"/>
      <c r="G59" s="223"/>
    </row>
    <row r="60" spans="1:7" x14ac:dyDescent="0.25">
      <c r="A60" s="223"/>
      <c r="B60" s="223"/>
      <c r="C60" s="223"/>
      <c r="D60" s="223"/>
      <c r="E60" s="223"/>
      <c r="F60" s="223"/>
      <c r="G60" s="223"/>
    </row>
    <row r="61" spans="1:7" x14ac:dyDescent="0.25">
      <c r="A61" s="223"/>
      <c r="B61" s="223"/>
      <c r="C61" s="223"/>
      <c r="D61" s="223"/>
      <c r="E61" s="223"/>
      <c r="F61" s="223"/>
      <c r="G61" s="223"/>
    </row>
    <row r="62" spans="1:7" x14ac:dyDescent="0.25">
      <c r="A62" s="223"/>
      <c r="B62" s="223"/>
      <c r="C62" s="223"/>
      <c r="D62" s="223"/>
      <c r="E62" s="223"/>
      <c r="F62" s="223"/>
      <c r="G62" s="223"/>
    </row>
    <row r="63" spans="1:7" x14ac:dyDescent="0.25">
      <c r="A63" s="223"/>
      <c r="B63" s="223"/>
      <c r="C63" s="223"/>
      <c r="D63" s="223"/>
      <c r="E63" s="223"/>
      <c r="F63" s="223"/>
      <c r="G63" s="223"/>
    </row>
    <row r="64" spans="1:7" x14ac:dyDescent="0.25">
      <c r="A64" s="223"/>
      <c r="B64" s="223"/>
      <c r="C64" s="223"/>
      <c r="D64" s="223"/>
      <c r="E64" s="223"/>
      <c r="F64" s="223"/>
      <c r="G64" s="223"/>
    </row>
    <row r="65" spans="1:7" x14ac:dyDescent="0.25">
      <c r="A65" s="223"/>
      <c r="B65" s="223"/>
      <c r="C65" s="223"/>
      <c r="D65" s="223"/>
      <c r="E65" s="223"/>
      <c r="F65" s="223"/>
      <c r="G65" s="223"/>
    </row>
    <row r="66" spans="1:7" x14ac:dyDescent="0.25">
      <c r="A66" s="223"/>
      <c r="B66" s="223"/>
      <c r="C66" s="223"/>
      <c r="D66" s="223"/>
      <c r="E66" s="223"/>
      <c r="F66" s="223"/>
      <c r="G66" s="223"/>
    </row>
    <row r="67" spans="1:7" x14ac:dyDescent="0.25">
      <c r="A67" s="223"/>
      <c r="B67" s="223"/>
      <c r="C67" s="223"/>
      <c r="D67" s="223"/>
      <c r="E67" s="223"/>
      <c r="F67" s="223"/>
      <c r="G67" s="223"/>
    </row>
    <row r="68" spans="1:7" x14ac:dyDescent="0.25">
      <c r="A68" s="223"/>
      <c r="B68" s="223"/>
      <c r="C68" s="223"/>
      <c r="D68" s="223"/>
      <c r="E68" s="223"/>
      <c r="F68" s="223"/>
      <c r="G68" s="223"/>
    </row>
    <row r="69" spans="1:7" x14ac:dyDescent="0.25">
      <c r="A69" s="223"/>
      <c r="B69" s="223"/>
      <c r="C69" s="223"/>
      <c r="D69" s="223"/>
      <c r="E69" s="223"/>
      <c r="F69" s="223"/>
      <c r="G69" s="223"/>
    </row>
    <row r="70" spans="1:7" x14ac:dyDescent="0.25">
      <c r="A70" s="223"/>
      <c r="B70" s="223"/>
      <c r="C70" s="223"/>
      <c r="D70" s="223"/>
      <c r="E70" s="223"/>
      <c r="F70" s="223"/>
      <c r="G70" s="223"/>
    </row>
    <row r="71" spans="1:7" x14ac:dyDescent="0.25">
      <c r="A71" s="223"/>
      <c r="B71" s="223"/>
      <c r="C71" s="223"/>
      <c r="D71" s="223"/>
      <c r="E71" s="223"/>
      <c r="F71" s="223"/>
      <c r="G71" s="223"/>
    </row>
    <row r="72" spans="1:7" x14ac:dyDescent="0.25">
      <c r="A72" s="223"/>
      <c r="B72" s="223"/>
      <c r="C72" s="223"/>
      <c r="D72" s="223"/>
      <c r="E72" s="223"/>
      <c r="F72" s="223"/>
      <c r="G72" s="223"/>
    </row>
    <row r="73" spans="1:7" x14ac:dyDescent="0.25">
      <c r="A73" s="223"/>
      <c r="B73" s="223"/>
      <c r="C73" s="223"/>
      <c r="D73" s="223"/>
      <c r="E73" s="223"/>
      <c r="F73" s="223"/>
      <c r="G73" s="223"/>
    </row>
    <row r="74" spans="1:7" x14ac:dyDescent="0.25">
      <c r="A74" s="223"/>
      <c r="B74" s="223"/>
      <c r="C74" s="223"/>
      <c r="D74" s="223"/>
      <c r="E74" s="223"/>
      <c r="F74" s="223"/>
      <c r="G74" s="223"/>
    </row>
    <row r="75" spans="1:7" x14ac:dyDescent="0.25">
      <c r="A75" s="223"/>
      <c r="B75" s="223"/>
      <c r="C75" s="223"/>
      <c r="D75" s="223"/>
      <c r="E75" s="223"/>
      <c r="F75" s="223"/>
      <c r="G75" s="223"/>
    </row>
    <row r="76" spans="1:7" x14ac:dyDescent="0.25">
      <c r="A76" s="223"/>
      <c r="B76" s="223"/>
      <c r="C76" s="223"/>
      <c r="D76" s="223"/>
      <c r="E76" s="223"/>
      <c r="F76" s="223"/>
      <c r="G76" s="223"/>
    </row>
    <row r="77" spans="1:7" x14ac:dyDescent="0.25">
      <c r="A77" s="223"/>
      <c r="B77" s="223"/>
      <c r="C77" s="223"/>
      <c r="D77" s="223"/>
      <c r="E77" s="223"/>
      <c r="F77" s="223"/>
      <c r="G77" s="223"/>
    </row>
    <row r="78" spans="1:7" x14ac:dyDescent="0.25">
      <c r="A78" s="223"/>
      <c r="B78" s="223"/>
      <c r="C78" s="223"/>
      <c r="D78" s="223"/>
      <c r="E78" s="223"/>
      <c r="F78" s="223"/>
      <c r="G78" s="223"/>
    </row>
    <row r="79" spans="1:7" x14ac:dyDescent="0.25">
      <c r="A79" s="223"/>
      <c r="B79" s="223"/>
      <c r="C79" s="223"/>
      <c r="D79" s="223"/>
      <c r="E79" s="223"/>
      <c r="F79" s="223"/>
      <c r="G79" s="223"/>
    </row>
    <row r="80" spans="1:7" x14ac:dyDescent="0.25">
      <c r="A80" s="223"/>
      <c r="B80" s="223"/>
      <c r="C80" s="223"/>
      <c r="D80" s="223"/>
      <c r="E80" s="223"/>
      <c r="F80" s="223"/>
      <c r="G80" s="223"/>
    </row>
    <row r="81" spans="1:7" x14ac:dyDescent="0.25">
      <c r="A81" s="223"/>
      <c r="B81" s="223"/>
      <c r="C81" s="223"/>
      <c r="D81" s="223"/>
      <c r="E81" s="223"/>
      <c r="F81" s="223"/>
      <c r="G81" s="223"/>
    </row>
    <row r="82" spans="1:7" x14ac:dyDescent="0.25">
      <c r="A82" s="223"/>
      <c r="B82" s="223"/>
      <c r="C82" s="223"/>
      <c r="D82" s="223"/>
      <c r="E82" s="223"/>
      <c r="F82" s="223"/>
      <c r="G82" s="223"/>
    </row>
    <row r="83" spans="1:7" x14ac:dyDescent="0.25">
      <c r="A83" s="223"/>
      <c r="B83" s="223"/>
      <c r="C83" s="223"/>
      <c r="D83" s="223"/>
      <c r="E83" s="223"/>
      <c r="F83" s="223"/>
      <c r="G83" s="223"/>
    </row>
    <row r="84" spans="1:7" x14ac:dyDescent="0.25">
      <c r="A84" s="223"/>
      <c r="B84" s="223"/>
      <c r="C84" s="223"/>
      <c r="D84" s="223"/>
      <c r="E84" s="223"/>
      <c r="F84" s="223"/>
      <c r="G84" s="223"/>
    </row>
    <row r="85" spans="1:7" x14ac:dyDescent="0.25">
      <c r="A85" s="223"/>
      <c r="B85" s="223"/>
      <c r="C85" s="223"/>
      <c r="D85" s="223"/>
      <c r="E85" s="223"/>
      <c r="F85" s="223"/>
      <c r="G85" s="223"/>
    </row>
    <row r="86" spans="1:7" x14ac:dyDescent="0.25">
      <c r="A86" s="223"/>
      <c r="B86" s="223"/>
      <c r="C86" s="223"/>
      <c r="D86" s="223"/>
      <c r="E86" s="223"/>
      <c r="F86" s="223"/>
      <c r="G86" s="223"/>
    </row>
    <row r="87" spans="1:7" x14ac:dyDescent="0.25">
      <c r="A87" s="223"/>
      <c r="B87" s="223"/>
      <c r="C87" s="223"/>
      <c r="D87" s="223"/>
      <c r="E87" s="223"/>
      <c r="F87" s="223"/>
      <c r="G87" s="223"/>
    </row>
    <row r="88" spans="1:7" x14ac:dyDescent="0.25">
      <c r="A88" s="223"/>
      <c r="B88" s="223"/>
      <c r="C88" s="223"/>
      <c r="D88" s="223"/>
      <c r="E88" s="223"/>
      <c r="F88" s="223"/>
      <c r="G88" s="223"/>
    </row>
    <row r="89" spans="1:7" x14ac:dyDescent="0.25">
      <c r="A89" s="223"/>
      <c r="B89" s="223"/>
      <c r="C89" s="223"/>
      <c r="D89" s="223"/>
      <c r="E89" s="223"/>
      <c r="F89" s="223"/>
      <c r="G89" s="223"/>
    </row>
    <row r="90" spans="1:7" x14ac:dyDescent="0.25">
      <c r="A90" s="223"/>
      <c r="B90" s="223"/>
      <c r="C90" s="223"/>
      <c r="D90" s="223"/>
      <c r="E90" s="223"/>
      <c r="F90" s="223"/>
      <c r="G90" s="223"/>
    </row>
    <row r="91" spans="1:7" x14ac:dyDescent="0.25">
      <c r="A91" s="223"/>
      <c r="B91" s="223"/>
      <c r="C91" s="223"/>
      <c r="D91" s="223"/>
      <c r="E91" s="223"/>
      <c r="F91" s="223"/>
      <c r="G91" s="223"/>
    </row>
    <row r="92" spans="1:7" x14ac:dyDescent="0.25">
      <c r="A92" s="223"/>
      <c r="B92" s="223"/>
      <c r="C92" s="223"/>
      <c r="D92" s="223"/>
      <c r="E92" s="223"/>
      <c r="F92" s="223"/>
      <c r="G92" s="223"/>
    </row>
    <row r="93" spans="1:7" x14ac:dyDescent="0.25">
      <c r="A93" s="223"/>
      <c r="B93" s="223"/>
      <c r="C93" s="223"/>
      <c r="D93" s="223"/>
      <c r="E93" s="223"/>
      <c r="F93" s="223"/>
      <c r="G93" s="223"/>
    </row>
    <row r="94" spans="1:7" x14ac:dyDescent="0.25">
      <c r="A94" s="223"/>
      <c r="B94" s="223"/>
      <c r="C94" s="223"/>
      <c r="D94" s="223"/>
      <c r="E94" s="223"/>
      <c r="F94" s="223"/>
      <c r="G94" s="223"/>
    </row>
    <row r="95" spans="1:7" x14ac:dyDescent="0.25">
      <c r="A95" s="223"/>
      <c r="B95" s="223"/>
      <c r="C95" s="223"/>
      <c r="D95" s="223"/>
      <c r="E95" s="223"/>
      <c r="F95" s="223"/>
      <c r="G95" s="223"/>
    </row>
    <row r="96" spans="1:7" x14ac:dyDescent="0.25">
      <c r="A96" s="223"/>
      <c r="B96" s="223"/>
      <c r="C96" s="223"/>
      <c r="D96" s="223"/>
      <c r="E96" s="223"/>
      <c r="F96" s="223"/>
      <c r="G96" s="223"/>
    </row>
    <row r="97" spans="1:7" x14ac:dyDescent="0.25">
      <c r="A97" s="223"/>
      <c r="B97" s="223"/>
      <c r="C97" s="223"/>
      <c r="D97" s="223"/>
      <c r="E97" s="223"/>
      <c r="F97" s="223"/>
      <c r="G97" s="223"/>
    </row>
    <row r="98" spans="1:7" x14ac:dyDescent="0.25">
      <c r="A98" s="223"/>
      <c r="B98" s="223"/>
      <c r="C98" s="223"/>
      <c r="D98" s="223"/>
      <c r="E98" s="223"/>
      <c r="F98" s="223"/>
      <c r="G98" s="223"/>
    </row>
    <row r="99" spans="1:7" x14ac:dyDescent="0.25">
      <c r="A99" s="223"/>
      <c r="B99" s="223"/>
      <c r="C99" s="223"/>
      <c r="D99" s="223"/>
      <c r="E99" s="223"/>
      <c r="F99" s="223"/>
      <c r="G99" s="223"/>
    </row>
    <row r="100" spans="1:7" x14ac:dyDescent="0.25">
      <c r="A100" s="223"/>
      <c r="B100" s="223"/>
      <c r="C100" s="223"/>
      <c r="D100" s="223"/>
      <c r="E100" s="223"/>
      <c r="F100" s="223"/>
      <c r="G100" s="223"/>
    </row>
    <row r="101" spans="1:7" x14ac:dyDescent="0.25">
      <c r="A101" s="223"/>
      <c r="B101" s="223"/>
      <c r="C101" s="223"/>
      <c r="D101" s="223"/>
      <c r="E101" s="223"/>
      <c r="F101" s="223"/>
      <c r="G101" s="223"/>
    </row>
    <row r="102" spans="1:7" x14ac:dyDescent="0.25">
      <c r="A102" s="223"/>
      <c r="B102" s="223"/>
      <c r="C102" s="223"/>
      <c r="D102" s="223"/>
      <c r="E102" s="223"/>
      <c r="F102" s="223"/>
      <c r="G102" s="223"/>
    </row>
    <row r="103" spans="1:7" x14ac:dyDescent="0.25">
      <c r="A103" s="223"/>
      <c r="B103" s="223"/>
      <c r="C103" s="223"/>
      <c r="D103" s="223"/>
      <c r="E103" s="223"/>
      <c r="F103" s="223"/>
      <c r="G103" s="223"/>
    </row>
    <row r="104" spans="1:7" x14ac:dyDescent="0.25">
      <c r="A104" s="223"/>
      <c r="B104" s="223"/>
      <c r="C104" s="223"/>
      <c r="D104" s="223"/>
      <c r="E104" s="223"/>
      <c r="F104" s="223"/>
      <c r="G104" s="223"/>
    </row>
    <row r="105" spans="1:7" x14ac:dyDescent="0.25">
      <c r="A105" s="223"/>
      <c r="B105" s="223"/>
      <c r="C105" s="223"/>
      <c r="D105" s="223"/>
      <c r="E105" s="223"/>
      <c r="F105" s="223"/>
      <c r="G105" s="223"/>
    </row>
    <row r="106" spans="1:7" x14ac:dyDescent="0.25">
      <c r="A106" s="223"/>
      <c r="B106" s="223"/>
      <c r="C106" s="223"/>
      <c r="D106" s="223"/>
      <c r="E106" s="223"/>
      <c r="F106" s="223"/>
      <c r="G106" s="223"/>
    </row>
    <row r="107" spans="1:7" x14ac:dyDescent="0.25">
      <c r="A107" s="223"/>
      <c r="B107" s="223"/>
      <c r="C107" s="223"/>
      <c r="D107" s="223"/>
      <c r="E107" s="223"/>
      <c r="F107" s="223"/>
      <c r="G107" s="223"/>
    </row>
    <row r="108" spans="1:7" x14ac:dyDescent="0.25">
      <c r="A108" s="223"/>
      <c r="B108" s="223"/>
      <c r="C108" s="223"/>
      <c r="D108" s="223"/>
      <c r="E108" s="223"/>
      <c r="F108" s="223"/>
      <c r="G108" s="223"/>
    </row>
    <row r="109" spans="1:7" x14ac:dyDescent="0.25">
      <c r="A109" s="223"/>
      <c r="B109" s="223"/>
      <c r="C109" s="223"/>
      <c r="D109" s="223"/>
      <c r="E109" s="223"/>
      <c r="F109" s="223"/>
      <c r="G109" s="223"/>
    </row>
    <row r="110" spans="1:7" x14ac:dyDescent="0.25">
      <c r="A110" s="223"/>
      <c r="B110" s="223"/>
      <c r="C110" s="223"/>
      <c r="D110" s="223"/>
      <c r="E110" s="223"/>
      <c r="F110" s="223"/>
      <c r="G110" s="223"/>
    </row>
    <row r="111" spans="1:7" x14ac:dyDescent="0.25">
      <c r="A111" s="223"/>
      <c r="B111" s="223"/>
      <c r="C111" s="223"/>
      <c r="D111" s="223"/>
      <c r="E111" s="223"/>
      <c r="F111" s="223"/>
      <c r="G111" s="223"/>
    </row>
    <row r="112" spans="1:7" x14ac:dyDescent="0.25">
      <c r="A112" s="223"/>
      <c r="B112" s="223"/>
      <c r="C112" s="223"/>
      <c r="D112" s="223"/>
      <c r="E112" s="223"/>
      <c r="F112" s="223"/>
      <c r="G112" s="223"/>
    </row>
    <row r="113" spans="1:7" x14ac:dyDescent="0.25">
      <c r="A113" s="223"/>
      <c r="B113" s="223"/>
      <c r="C113" s="223"/>
      <c r="D113" s="223"/>
      <c r="E113" s="223"/>
      <c r="F113" s="223"/>
      <c r="G113" s="223"/>
    </row>
    <row r="114" spans="1:7" x14ac:dyDescent="0.25">
      <c r="A114" s="223"/>
      <c r="B114" s="223"/>
      <c r="C114" s="223"/>
      <c r="D114" s="223"/>
      <c r="E114" s="223"/>
      <c r="F114" s="223"/>
      <c r="G114" s="223"/>
    </row>
    <row r="115" spans="1:7" x14ac:dyDescent="0.25">
      <c r="A115" s="223"/>
      <c r="B115" s="223"/>
      <c r="C115" s="223"/>
      <c r="D115" s="223"/>
      <c r="E115" s="223"/>
      <c r="F115" s="223"/>
      <c r="G115" s="223"/>
    </row>
    <row r="116" spans="1:7" x14ac:dyDescent="0.25">
      <c r="A116" s="223"/>
      <c r="B116" s="223"/>
      <c r="C116" s="223"/>
      <c r="D116" s="223"/>
      <c r="E116" s="223"/>
      <c r="F116" s="223"/>
      <c r="G116" s="223"/>
    </row>
    <row r="117" spans="1:7" x14ac:dyDescent="0.25">
      <c r="A117" s="223"/>
      <c r="B117" s="223"/>
      <c r="C117" s="223"/>
      <c r="D117" s="223"/>
      <c r="E117" s="223"/>
      <c r="F117" s="223"/>
      <c r="G117" s="223"/>
    </row>
    <row r="118" spans="1:7" x14ac:dyDescent="0.25">
      <c r="A118" s="223"/>
      <c r="B118" s="223"/>
      <c r="C118" s="223"/>
      <c r="D118" s="223"/>
      <c r="E118" s="223"/>
      <c r="F118" s="223"/>
      <c r="G118" s="223"/>
    </row>
    <row r="119" spans="1:7" x14ac:dyDescent="0.25">
      <c r="A119" s="223"/>
      <c r="B119" s="223"/>
      <c r="C119" s="223"/>
      <c r="D119" s="223"/>
      <c r="E119" s="223"/>
      <c r="F119" s="223"/>
      <c r="G119" s="223"/>
    </row>
    <row r="120" spans="1:7" x14ac:dyDescent="0.25">
      <c r="A120" s="223"/>
      <c r="B120" s="223"/>
      <c r="C120" s="223"/>
      <c r="D120" s="223"/>
      <c r="E120" s="223"/>
      <c r="F120" s="223"/>
      <c r="G120" s="223"/>
    </row>
    <row r="121" spans="1:7" x14ac:dyDescent="0.25">
      <c r="A121" s="223"/>
      <c r="B121" s="223"/>
      <c r="C121" s="223"/>
      <c r="D121" s="223"/>
      <c r="E121" s="223"/>
      <c r="F121" s="223"/>
      <c r="G121" s="223"/>
    </row>
    <row r="122" spans="1:7" x14ac:dyDescent="0.25">
      <c r="A122" s="223"/>
      <c r="B122" s="223"/>
      <c r="C122" s="223"/>
      <c r="D122" s="223"/>
      <c r="E122" s="223"/>
      <c r="F122" s="223"/>
      <c r="G122" s="223"/>
    </row>
    <row r="123" spans="1:7" x14ac:dyDescent="0.25">
      <c r="A123" s="223"/>
      <c r="B123" s="223"/>
      <c r="C123" s="223"/>
      <c r="D123" s="223"/>
      <c r="E123" s="223"/>
      <c r="F123" s="223"/>
      <c r="G123" s="223"/>
    </row>
    <row r="124" spans="1:7" x14ac:dyDescent="0.25">
      <c r="A124" s="223"/>
      <c r="B124" s="223"/>
      <c r="C124" s="223"/>
      <c r="D124" s="223"/>
      <c r="E124" s="223"/>
      <c r="F124" s="223"/>
      <c r="G124" s="223"/>
    </row>
    <row r="125" spans="1:7" x14ac:dyDescent="0.25">
      <c r="A125" s="223"/>
      <c r="B125" s="223"/>
      <c r="C125" s="223"/>
      <c r="D125" s="223"/>
      <c r="E125" s="223"/>
      <c r="F125" s="223"/>
      <c r="G125" s="223"/>
    </row>
    <row r="126" spans="1:7" x14ac:dyDescent="0.25">
      <c r="A126" s="223"/>
      <c r="B126" s="223"/>
      <c r="C126" s="223"/>
      <c r="D126" s="223"/>
      <c r="E126" s="223"/>
      <c r="F126" s="223"/>
      <c r="G126" s="223"/>
    </row>
    <row r="127" spans="1:7" x14ac:dyDescent="0.25">
      <c r="A127" s="223"/>
      <c r="B127" s="223"/>
      <c r="C127" s="223"/>
      <c r="D127" s="223"/>
      <c r="E127" s="223"/>
      <c r="F127" s="223"/>
      <c r="G127" s="223"/>
    </row>
    <row r="128" spans="1:7" x14ac:dyDescent="0.25">
      <c r="A128" s="223"/>
      <c r="B128" s="223"/>
      <c r="C128" s="223"/>
      <c r="D128" s="223"/>
      <c r="E128" s="223"/>
      <c r="F128" s="223"/>
      <c r="G128" s="223"/>
    </row>
    <row r="129" spans="1:7" x14ac:dyDescent="0.25">
      <c r="A129" s="223"/>
      <c r="B129" s="223"/>
      <c r="C129" s="223"/>
      <c r="D129" s="223"/>
      <c r="E129" s="223"/>
      <c r="F129" s="223"/>
      <c r="G129" s="223"/>
    </row>
    <row r="130" spans="1:7" x14ac:dyDescent="0.25">
      <c r="A130" s="223"/>
      <c r="B130" s="223"/>
      <c r="C130" s="223"/>
      <c r="D130" s="223"/>
      <c r="E130" s="223"/>
      <c r="F130" s="223"/>
      <c r="G130" s="223"/>
    </row>
    <row r="131" spans="1:7" x14ac:dyDescent="0.25">
      <c r="A131" s="223"/>
      <c r="B131" s="223"/>
      <c r="C131" s="223"/>
      <c r="D131" s="223"/>
      <c r="E131" s="223"/>
      <c r="F131" s="223"/>
      <c r="G131" s="223"/>
    </row>
    <row r="132" spans="1:7" x14ac:dyDescent="0.25">
      <c r="A132" s="223"/>
      <c r="B132" s="223"/>
      <c r="C132" s="223"/>
      <c r="D132" s="223"/>
      <c r="E132" s="223"/>
      <c r="F132" s="223"/>
      <c r="G132" s="223"/>
    </row>
    <row r="133" spans="1:7" x14ac:dyDescent="0.25">
      <c r="A133" s="223"/>
      <c r="B133" s="223"/>
      <c r="C133" s="223"/>
      <c r="D133" s="223"/>
      <c r="E133" s="223"/>
      <c r="F133" s="223"/>
      <c r="G133" s="223"/>
    </row>
    <row r="134" spans="1:7" x14ac:dyDescent="0.25">
      <c r="A134" s="223"/>
      <c r="B134" s="223"/>
      <c r="C134" s="223"/>
      <c r="D134" s="223"/>
      <c r="E134" s="223"/>
      <c r="F134" s="223"/>
      <c r="G134" s="223"/>
    </row>
    <row r="135" spans="1:7" x14ac:dyDescent="0.25">
      <c r="A135" s="223"/>
      <c r="B135" s="223"/>
      <c r="C135" s="223"/>
      <c r="D135" s="223"/>
      <c r="E135" s="223"/>
      <c r="F135" s="223"/>
      <c r="G135" s="223"/>
    </row>
    <row r="136" spans="1:7" x14ac:dyDescent="0.25">
      <c r="A136" s="223"/>
      <c r="B136" s="223"/>
      <c r="C136" s="223"/>
      <c r="D136" s="223"/>
      <c r="E136" s="223"/>
      <c r="F136" s="223"/>
      <c r="G136" s="223"/>
    </row>
    <row r="137" spans="1:7" x14ac:dyDescent="0.25">
      <c r="A137" s="223"/>
      <c r="B137" s="223"/>
      <c r="C137" s="223"/>
      <c r="D137" s="223"/>
      <c r="E137" s="223"/>
      <c r="F137" s="223"/>
      <c r="G137" s="223"/>
    </row>
    <row r="138" spans="1:7" x14ac:dyDescent="0.25">
      <c r="A138" s="223"/>
      <c r="B138" s="223"/>
      <c r="C138" s="223"/>
      <c r="D138" s="223"/>
      <c r="E138" s="223"/>
      <c r="F138" s="223"/>
      <c r="G138" s="223"/>
    </row>
    <row r="139" spans="1:7" x14ac:dyDescent="0.25">
      <c r="A139" s="223"/>
      <c r="B139" s="223"/>
      <c r="C139" s="223"/>
      <c r="D139" s="223"/>
      <c r="E139" s="223"/>
      <c r="F139" s="223"/>
      <c r="G139" s="223"/>
    </row>
    <row r="140" spans="1:7" x14ac:dyDescent="0.25">
      <c r="A140" s="223"/>
      <c r="B140" s="223"/>
      <c r="C140" s="223"/>
      <c r="D140" s="223"/>
      <c r="E140" s="223"/>
      <c r="F140" s="223"/>
      <c r="G140" s="223"/>
    </row>
    <row r="141" spans="1:7" x14ac:dyDescent="0.25">
      <c r="A141" s="223"/>
      <c r="B141" s="223"/>
      <c r="C141" s="223"/>
      <c r="D141" s="223"/>
      <c r="E141" s="223"/>
      <c r="F141" s="223"/>
      <c r="G141" s="223"/>
    </row>
    <row r="142" spans="1:7" x14ac:dyDescent="0.25">
      <c r="A142" s="223"/>
      <c r="B142" s="223"/>
      <c r="C142" s="223"/>
      <c r="D142" s="223"/>
      <c r="E142" s="223"/>
      <c r="F142" s="223"/>
      <c r="G142" s="223"/>
    </row>
    <row r="143" spans="1:7" x14ac:dyDescent="0.25">
      <c r="A143" s="223"/>
      <c r="B143" s="223"/>
      <c r="C143" s="223"/>
      <c r="D143" s="223"/>
      <c r="E143" s="223"/>
      <c r="F143" s="223"/>
      <c r="G143" s="223"/>
    </row>
    <row r="144" spans="1:7" x14ac:dyDescent="0.25">
      <c r="A144" s="223"/>
      <c r="B144" s="223"/>
      <c r="C144" s="223"/>
      <c r="D144" s="223"/>
      <c r="E144" s="223"/>
      <c r="F144" s="223"/>
      <c r="G144" s="223"/>
    </row>
    <row r="145" spans="1:7" x14ac:dyDescent="0.25">
      <c r="A145" s="223"/>
      <c r="B145" s="223"/>
      <c r="C145" s="223"/>
      <c r="D145" s="223"/>
      <c r="E145" s="223"/>
      <c r="F145" s="223"/>
      <c r="G145" s="223"/>
    </row>
    <row r="146" spans="1:7" x14ac:dyDescent="0.25">
      <c r="A146" s="223"/>
      <c r="B146" s="223"/>
      <c r="C146" s="223"/>
      <c r="D146" s="223"/>
      <c r="E146" s="223"/>
      <c r="F146" s="223"/>
      <c r="G146" s="223"/>
    </row>
    <row r="147" spans="1:7" x14ac:dyDescent="0.25">
      <c r="A147" s="223"/>
      <c r="B147" s="223"/>
      <c r="C147" s="223"/>
      <c r="D147" s="223"/>
      <c r="E147" s="223"/>
      <c r="F147" s="223"/>
      <c r="G147" s="223"/>
    </row>
    <row r="148" spans="1:7" x14ac:dyDescent="0.25">
      <c r="A148" s="223"/>
      <c r="B148" s="223"/>
      <c r="C148" s="223"/>
      <c r="D148" s="223"/>
      <c r="E148" s="223"/>
      <c r="F148" s="223"/>
      <c r="G148" s="223"/>
    </row>
    <row r="149" spans="1:7" x14ac:dyDescent="0.25">
      <c r="A149" s="223"/>
      <c r="B149" s="223"/>
      <c r="C149" s="223"/>
      <c r="D149" s="223"/>
      <c r="E149" s="223"/>
      <c r="F149" s="223"/>
      <c r="G149" s="223"/>
    </row>
    <row r="150" spans="1:7" x14ac:dyDescent="0.25">
      <c r="A150" s="223"/>
      <c r="B150" s="223"/>
      <c r="C150" s="223"/>
      <c r="D150" s="223"/>
      <c r="E150" s="223"/>
      <c r="F150" s="223"/>
      <c r="G150" s="223"/>
    </row>
    <row r="151" spans="1:7" x14ac:dyDescent="0.25">
      <c r="A151" s="223"/>
      <c r="B151" s="223"/>
      <c r="C151" s="223"/>
      <c r="D151" s="223"/>
      <c r="E151" s="223"/>
      <c r="F151" s="223"/>
      <c r="G151" s="223"/>
    </row>
    <row r="152" spans="1:7" x14ac:dyDescent="0.25">
      <c r="A152" s="223"/>
      <c r="B152" s="223"/>
      <c r="C152" s="223"/>
      <c r="D152" s="223"/>
      <c r="E152" s="223"/>
      <c r="F152" s="223"/>
      <c r="G152" s="223"/>
    </row>
    <row r="153" spans="1:7" x14ac:dyDescent="0.25">
      <c r="A153" s="223"/>
      <c r="B153" s="223"/>
      <c r="C153" s="223"/>
      <c r="D153" s="223"/>
      <c r="E153" s="223"/>
      <c r="F153" s="223"/>
      <c r="G153" s="223"/>
    </row>
    <row r="154" spans="1:7" x14ac:dyDescent="0.25">
      <c r="A154" s="223"/>
      <c r="B154" s="223"/>
      <c r="C154" s="223"/>
      <c r="D154" s="223"/>
      <c r="E154" s="223"/>
      <c r="F154" s="223"/>
      <c r="G154" s="223"/>
    </row>
    <row r="155" spans="1:7" x14ac:dyDescent="0.25">
      <c r="A155" s="223"/>
      <c r="B155" s="223"/>
      <c r="C155" s="223"/>
      <c r="D155" s="223"/>
      <c r="E155" s="223"/>
      <c r="F155" s="223"/>
      <c r="G155" s="223"/>
    </row>
    <row r="156" spans="1:7" x14ac:dyDescent="0.25">
      <c r="A156" s="223"/>
      <c r="B156" s="223"/>
      <c r="C156" s="223"/>
      <c r="D156" s="223"/>
      <c r="E156" s="223"/>
      <c r="F156" s="223"/>
      <c r="G156" s="223"/>
    </row>
    <row r="157" spans="1:7" x14ac:dyDescent="0.25">
      <c r="A157" s="223"/>
      <c r="B157" s="223"/>
      <c r="C157" s="223"/>
      <c r="D157" s="223"/>
      <c r="E157" s="223"/>
      <c r="F157" s="223"/>
      <c r="G157" s="223"/>
    </row>
    <row r="158" spans="1:7" x14ac:dyDescent="0.25">
      <c r="A158" s="223"/>
      <c r="B158" s="223"/>
      <c r="C158" s="223"/>
      <c r="D158" s="223"/>
      <c r="E158" s="223"/>
      <c r="F158" s="223"/>
      <c r="G158" s="223"/>
    </row>
    <row r="159" spans="1:7" x14ac:dyDescent="0.25">
      <c r="A159" s="223"/>
      <c r="B159" s="223"/>
      <c r="C159" s="223"/>
      <c r="D159" s="223"/>
      <c r="E159" s="223"/>
      <c r="F159" s="223"/>
      <c r="G159" s="223"/>
    </row>
    <row r="160" spans="1:7" x14ac:dyDescent="0.25">
      <c r="A160" s="223"/>
      <c r="B160" s="223"/>
      <c r="C160" s="223"/>
      <c r="D160" s="223"/>
      <c r="E160" s="223"/>
      <c r="F160" s="223"/>
      <c r="G160" s="223"/>
    </row>
    <row r="161" spans="1:7" x14ac:dyDescent="0.25">
      <c r="A161" s="223"/>
      <c r="B161" s="223"/>
      <c r="C161" s="223"/>
      <c r="D161" s="223"/>
      <c r="E161" s="223"/>
      <c r="F161" s="223"/>
      <c r="G161" s="223"/>
    </row>
    <row r="162" spans="1:7" x14ac:dyDescent="0.25">
      <c r="A162" s="223"/>
      <c r="B162" s="223"/>
      <c r="C162" s="223"/>
      <c r="D162" s="223"/>
      <c r="E162" s="223"/>
      <c r="F162" s="223"/>
      <c r="G162" s="223"/>
    </row>
    <row r="163" spans="1:7" x14ac:dyDescent="0.25">
      <c r="A163" s="223"/>
      <c r="B163" s="223"/>
      <c r="C163" s="223"/>
      <c r="D163" s="223"/>
      <c r="E163" s="223"/>
      <c r="F163" s="223"/>
      <c r="G163" s="223"/>
    </row>
    <row r="164" spans="1:7" x14ac:dyDescent="0.25">
      <c r="A164" s="223"/>
      <c r="B164" s="223"/>
      <c r="C164" s="223"/>
      <c r="D164" s="223"/>
      <c r="E164" s="223"/>
      <c r="F164" s="223"/>
      <c r="G164" s="223"/>
    </row>
    <row r="165" spans="1:7" x14ac:dyDescent="0.25">
      <c r="A165" s="223"/>
      <c r="B165" s="223"/>
      <c r="C165" s="223"/>
      <c r="D165" s="223"/>
      <c r="E165" s="223"/>
      <c r="F165" s="223"/>
      <c r="G165" s="223"/>
    </row>
    <row r="166" spans="1:7" x14ac:dyDescent="0.25">
      <c r="A166" s="223"/>
      <c r="B166" s="223"/>
      <c r="C166" s="223"/>
      <c r="D166" s="223"/>
      <c r="E166" s="223"/>
      <c r="F166" s="223"/>
      <c r="G166" s="223"/>
    </row>
    <row r="167" spans="1:7" x14ac:dyDescent="0.25">
      <c r="A167" s="223"/>
      <c r="B167" s="223"/>
      <c r="C167" s="223"/>
      <c r="D167" s="223"/>
      <c r="E167" s="223"/>
      <c r="F167" s="223"/>
      <c r="G167" s="223"/>
    </row>
    <row r="168" spans="1:7" x14ac:dyDescent="0.25">
      <c r="A168" s="223"/>
      <c r="B168" s="223"/>
      <c r="C168" s="223"/>
      <c r="D168" s="223"/>
      <c r="E168" s="223"/>
      <c r="F168" s="223"/>
      <c r="G168" s="223"/>
    </row>
    <row r="169" spans="1:7" x14ac:dyDescent="0.25">
      <c r="A169" s="223"/>
      <c r="B169" s="223"/>
      <c r="C169" s="223"/>
      <c r="D169" s="223"/>
      <c r="E169" s="223"/>
      <c r="F169" s="223"/>
      <c r="G169" s="223"/>
    </row>
    <row r="170" spans="1:7" x14ac:dyDescent="0.25">
      <c r="A170" s="223"/>
      <c r="B170" s="223"/>
      <c r="C170" s="223"/>
      <c r="D170" s="223"/>
      <c r="E170" s="223"/>
      <c r="F170" s="223"/>
      <c r="G170" s="223"/>
    </row>
    <row r="171" spans="1:7" x14ac:dyDescent="0.25">
      <c r="A171" s="223"/>
      <c r="B171" s="223"/>
      <c r="C171" s="223"/>
      <c r="D171" s="223"/>
      <c r="E171" s="223"/>
      <c r="F171" s="223"/>
      <c r="G171" s="223"/>
    </row>
    <row r="172" spans="1:7" x14ac:dyDescent="0.25">
      <c r="A172" s="223"/>
      <c r="B172" s="223"/>
      <c r="C172" s="223"/>
      <c r="D172" s="223"/>
      <c r="E172" s="223"/>
      <c r="F172" s="223"/>
      <c r="G172" s="223"/>
    </row>
    <row r="173" spans="1:7" x14ac:dyDescent="0.25">
      <c r="A173" s="223"/>
      <c r="B173" s="223"/>
      <c r="C173" s="223"/>
      <c r="D173" s="223"/>
      <c r="E173" s="223"/>
      <c r="F173" s="223"/>
      <c r="G173" s="223"/>
    </row>
    <row r="174" spans="1:7" x14ac:dyDescent="0.25">
      <c r="A174" s="223"/>
      <c r="B174" s="223"/>
      <c r="C174" s="223"/>
      <c r="D174" s="223"/>
      <c r="E174" s="223"/>
      <c r="F174" s="223"/>
      <c r="G174" s="223"/>
    </row>
    <row r="175" spans="1:7" x14ac:dyDescent="0.25">
      <c r="A175" s="223"/>
      <c r="B175" s="223"/>
      <c r="C175" s="223"/>
      <c r="D175" s="223"/>
      <c r="E175" s="223"/>
      <c r="F175" s="223"/>
      <c r="G175" s="223"/>
    </row>
    <row r="176" spans="1:7" x14ac:dyDescent="0.25">
      <c r="A176" s="223"/>
      <c r="B176" s="223"/>
      <c r="C176" s="223"/>
      <c r="D176" s="223"/>
      <c r="E176" s="223"/>
      <c r="F176" s="223"/>
      <c r="G176" s="223"/>
    </row>
    <row r="177" spans="1:7" x14ac:dyDescent="0.25">
      <c r="A177" s="223"/>
      <c r="B177" s="223"/>
      <c r="C177" s="223"/>
      <c r="D177" s="223"/>
      <c r="E177" s="223"/>
      <c r="F177" s="223"/>
      <c r="G177" s="223"/>
    </row>
    <row r="178" spans="1:7" x14ac:dyDescent="0.25">
      <c r="A178" s="223"/>
      <c r="B178" s="223"/>
      <c r="C178" s="223"/>
      <c r="D178" s="223"/>
      <c r="E178" s="223"/>
      <c r="F178" s="223"/>
      <c r="G178" s="223"/>
    </row>
    <row r="179" spans="1:7" x14ac:dyDescent="0.25">
      <c r="A179" s="223"/>
      <c r="B179" s="223"/>
      <c r="C179" s="223"/>
      <c r="D179" s="223"/>
      <c r="E179" s="223"/>
      <c r="F179" s="223"/>
      <c r="G179" s="223"/>
    </row>
    <row r="180" spans="1:7" x14ac:dyDescent="0.25">
      <c r="A180" s="223"/>
      <c r="B180" s="223"/>
      <c r="C180" s="223"/>
      <c r="D180" s="223"/>
      <c r="E180" s="223"/>
      <c r="F180" s="223"/>
      <c r="G180" s="223"/>
    </row>
    <row r="181" spans="1:7" x14ac:dyDescent="0.25">
      <c r="A181" s="223"/>
      <c r="B181" s="223"/>
      <c r="C181" s="223"/>
      <c r="D181" s="223"/>
      <c r="E181" s="223"/>
      <c r="F181" s="223"/>
      <c r="G181" s="223"/>
    </row>
    <row r="182" spans="1:7" x14ac:dyDescent="0.25">
      <c r="A182" s="223"/>
      <c r="B182" s="223"/>
      <c r="C182" s="223"/>
      <c r="D182" s="223"/>
      <c r="E182" s="223"/>
      <c r="F182" s="223"/>
      <c r="G182" s="223"/>
    </row>
    <row r="183" spans="1:7" x14ac:dyDescent="0.25">
      <c r="A183" s="223"/>
      <c r="B183" s="223"/>
      <c r="C183" s="223"/>
      <c r="D183" s="223"/>
      <c r="E183" s="223"/>
      <c r="F183" s="223"/>
      <c r="G183" s="223"/>
    </row>
    <row r="184" spans="1:7" x14ac:dyDescent="0.25">
      <c r="A184" s="223"/>
      <c r="B184" s="223"/>
      <c r="C184" s="223"/>
      <c r="D184" s="223"/>
      <c r="E184" s="223"/>
      <c r="F184" s="223"/>
      <c r="G184" s="223"/>
    </row>
    <row r="185" spans="1:7" x14ac:dyDescent="0.25">
      <c r="A185" s="223"/>
      <c r="B185" s="223"/>
      <c r="C185" s="223"/>
      <c r="D185" s="223"/>
      <c r="E185" s="223"/>
      <c r="F185" s="223"/>
      <c r="G185" s="223"/>
    </row>
    <row r="186" spans="1:7" x14ac:dyDescent="0.25">
      <c r="A186" s="223"/>
      <c r="B186" s="223"/>
      <c r="C186" s="223"/>
      <c r="D186" s="223"/>
      <c r="E186" s="223"/>
      <c r="F186" s="223"/>
      <c r="G186" s="223"/>
    </row>
    <row r="187" spans="1:7" x14ac:dyDescent="0.25">
      <c r="A187" s="223"/>
      <c r="B187" s="223"/>
      <c r="C187" s="223"/>
      <c r="D187" s="223"/>
      <c r="E187" s="223"/>
      <c r="F187" s="223"/>
      <c r="G187" s="223"/>
    </row>
    <row r="188" spans="1:7" x14ac:dyDescent="0.25">
      <c r="A188" s="223"/>
      <c r="B188" s="223"/>
      <c r="C188" s="223"/>
      <c r="D188" s="223"/>
      <c r="E188" s="223"/>
      <c r="F188" s="223"/>
      <c r="G188" s="223"/>
    </row>
    <row r="189" spans="1:7" x14ac:dyDescent="0.25">
      <c r="A189" s="223"/>
      <c r="B189" s="223"/>
      <c r="C189" s="223"/>
      <c r="D189" s="223"/>
      <c r="E189" s="223"/>
      <c r="F189" s="223"/>
      <c r="G189" s="223"/>
    </row>
    <row r="190" spans="1:7" x14ac:dyDescent="0.25">
      <c r="A190" s="223"/>
      <c r="B190" s="223"/>
      <c r="C190" s="223"/>
      <c r="D190" s="223"/>
      <c r="E190" s="223"/>
      <c r="F190" s="223"/>
      <c r="G190" s="223"/>
    </row>
    <row r="191" spans="1:7" x14ac:dyDescent="0.25">
      <c r="A191" s="223"/>
      <c r="B191" s="223"/>
      <c r="C191" s="223"/>
      <c r="D191" s="223"/>
      <c r="E191" s="223"/>
      <c r="F191" s="223"/>
      <c r="G191" s="223"/>
    </row>
    <row r="192" spans="1:7" x14ac:dyDescent="0.25">
      <c r="A192" s="223"/>
      <c r="B192" s="223"/>
      <c r="C192" s="223"/>
      <c r="D192" s="223"/>
      <c r="E192" s="223"/>
      <c r="F192" s="223"/>
      <c r="G192" s="223"/>
    </row>
    <row r="193" spans="1:7" x14ac:dyDescent="0.25">
      <c r="A193" s="223"/>
      <c r="B193" s="223"/>
      <c r="C193" s="223"/>
      <c r="D193" s="223"/>
      <c r="E193" s="223"/>
      <c r="F193" s="223"/>
      <c r="G193" s="223"/>
    </row>
    <row r="194" spans="1:7" x14ac:dyDescent="0.25">
      <c r="A194" s="223"/>
      <c r="B194" s="223"/>
      <c r="C194" s="223"/>
      <c r="D194" s="223"/>
      <c r="E194" s="223"/>
      <c r="F194" s="223"/>
      <c r="G194" s="223"/>
    </row>
    <row r="195" spans="1:7" x14ac:dyDescent="0.25">
      <c r="A195" s="223"/>
      <c r="B195" s="223"/>
      <c r="C195" s="223"/>
      <c r="D195" s="223"/>
      <c r="E195" s="223"/>
      <c r="F195" s="223"/>
      <c r="G195" s="223"/>
    </row>
    <row r="196" spans="1:7" x14ac:dyDescent="0.25">
      <c r="A196" s="223"/>
      <c r="B196" s="223"/>
      <c r="C196" s="223"/>
      <c r="D196" s="223"/>
      <c r="E196" s="223"/>
      <c r="F196" s="223"/>
      <c r="G196" s="223"/>
    </row>
    <row r="197" spans="1:7" x14ac:dyDescent="0.25">
      <c r="A197" s="223"/>
      <c r="B197" s="223"/>
      <c r="C197" s="223"/>
      <c r="D197" s="223"/>
      <c r="E197" s="223"/>
      <c r="F197" s="223"/>
      <c r="G197" s="223"/>
    </row>
    <row r="198" spans="1:7" x14ac:dyDescent="0.25">
      <c r="A198" s="223"/>
      <c r="B198" s="223"/>
      <c r="C198" s="223"/>
      <c r="D198" s="223"/>
      <c r="E198" s="223"/>
      <c r="F198" s="223"/>
      <c r="G198" s="223"/>
    </row>
    <row r="199" spans="1:7" x14ac:dyDescent="0.25">
      <c r="A199" s="223"/>
      <c r="B199" s="223"/>
      <c r="C199" s="223"/>
      <c r="D199" s="223"/>
      <c r="E199" s="223"/>
      <c r="F199" s="223"/>
      <c r="G199" s="223"/>
    </row>
    <row r="200" spans="1:7" x14ac:dyDescent="0.25">
      <c r="A200" s="223"/>
      <c r="B200" s="223"/>
      <c r="C200" s="223"/>
      <c r="D200" s="223"/>
      <c r="E200" s="223"/>
      <c r="F200" s="223"/>
      <c r="G200" s="223"/>
    </row>
    <row r="201" spans="1:7" x14ac:dyDescent="0.25">
      <c r="A201" s="223"/>
      <c r="B201" s="223"/>
      <c r="C201" s="223"/>
      <c r="D201" s="223"/>
      <c r="E201" s="223"/>
      <c r="F201" s="223"/>
      <c r="G201" s="223"/>
    </row>
    <row r="202" spans="1:7" x14ac:dyDescent="0.25">
      <c r="A202" s="223"/>
      <c r="B202" s="223"/>
      <c r="C202" s="223"/>
      <c r="D202" s="223"/>
      <c r="E202" s="223"/>
      <c r="F202" s="223"/>
      <c r="G202" s="223"/>
    </row>
    <row r="203" spans="1:7" x14ac:dyDescent="0.25">
      <c r="A203" s="223"/>
      <c r="B203" s="223"/>
      <c r="C203" s="223"/>
      <c r="D203" s="223"/>
      <c r="E203" s="223"/>
      <c r="F203" s="223"/>
      <c r="G203" s="223"/>
    </row>
    <row r="204" spans="1:7" x14ac:dyDescent="0.25">
      <c r="A204" s="223"/>
      <c r="B204" s="223"/>
      <c r="C204" s="223"/>
      <c r="D204" s="223"/>
      <c r="E204" s="223"/>
      <c r="F204" s="223"/>
      <c r="G204" s="223"/>
    </row>
    <row r="205" spans="1:7" x14ac:dyDescent="0.25">
      <c r="A205" s="223"/>
      <c r="B205" s="223"/>
      <c r="C205" s="223"/>
      <c r="D205" s="223"/>
      <c r="E205" s="223"/>
      <c r="F205" s="223"/>
      <c r="G205" s="223"/>
    </row>
    <row r="206" spans="1:7" x14ac:dyDescent="0.25">
      <c r="A206" s="223"/>
      <c r="B206" s="223"/>
      <c r="C206" s="223"/>
      <c r="D206" s="223"/>
      <c r="E206" s="223"/>
      <c r="F206" s="223"/>
      <c r="G206" s="223"/>
    </row>
    <row r="207" spans="1:7" x14ac:dyDescent="0.25">
      <c r="A207" s="223"/>
      <c r="B207" s="223"/>
      <c r="C207" s="223"/>
      <c r="D207" s="223"/>
      <c r="E207" s="223"/>
      <c r="F207" s="223"/>
      <c r="G207" s="223"/>
    </row>
    <row r="208" spans="1:7" x14ac:dyDescent="0.25">
      <c r="A208" s="223"/>
      <c r="B208" s="223"/>
      <c r="C208" s="223"/>
      <c r="D208" s="223"/>
      <c r="E208" s="223"/>
      <c r="F208" s="223"/>
      <c r="G208" s="223"/>
    </row>
    <row r="209" spans="1:7" x14ac:dyDescent="0.25">
      <c r="A209" s="223"/>
      <c r="B209" s="223"/>
      <c r="C209" s="223"/>
      <c r="D209" s="223"/>
      <c r="E209" s="223"/>
      <c r="F209" s="223"/>
      <c r="G209" s="223"/>
    </row>
    <row r="210" spans="1:7" x14ac:dyDescent="0.25">
      <c r="A210" s="223"/>
      <c r="B210" s="223"/>
      <c r="C210" s="223"/>
      <c r="D210" s="223"/>
      <c r="E210" s="223"/>
      <c r="F210" s="223"/>
      <c r="G210" s="223"/>
    </row>
    <row r="211" spans="1:7" x14ac:dyDescent="0.25">
      <c r="A211" s="223"/>
      <c r="B211" s="223"/>
      <c r="C211" s="223"/>
      <c r="D211" s="223"/>
      <c r="E211" s="223"/>
      <c r="F211" s="223"/>
      <c r="G211" s="223"/>
    </row>
    <row r="212" spans="1:7" x14ac:dyDescent="0.25">
      <c r="A212" s="223"/>
      <c r="B212" s="223"/>
      <c r="C212" s="223"/>
      <c r="D212" s="223"/>
      <c r="E212" s="223"/>
      <c r="F212" s="223"/>
      <c r="G212" s="223"/>
    </row>
    <row r="213" spans="1:7" x14ac:dyDescent="0.25">
      <c r="A213" s="223"/>
      <c r="B213" s="223"/>
      <c r="C213" s="223"/>
      <c r="D213" s="223"/>
      <c r="E213" s="223"/>
      <c r="F213" s="223"/>
      <c r="G213" s="223"/>
    </row>
    <row r="214" spans="1:7" x14ac:dyDescent="0.25">
      <c r="A214" s="223"/>
      <c r="B214" s="223"/>
      <c r="C214" s="223"/>
      <c r="D214" s="223"/>
      <c r="E214" s="223"/>
      <c r="F214" s="223"/>
      <c r="G214" s="223"/>
    </row>
    <row r="215" spans="1:7" x14ac:dyDescent="0.25">
      <c r="A215" s="223"/>
      <c r="B215" s="223"/>
      <c r="C215" s="223"/>
      <c r="D215" s="223"/>
      <c r="E215" s="223"/>
      <c r="F215" s="223"/>
      <c r="G215" s="223"/>
    </row>
    <row r="216" spans="1:7" x14ac:dyDescent="0.25">
      <c r="A216" s="223"/>
      <c r="B216" s="223"/>
      <c r="C216" s="223"/>
      <c r="D216" s="223"/>
      <c r="E216" s="223"/>
      <c r="F216" s="223"/>
      <c r="G216" s="223"/>
    </row>
    <row r="217" spans="1:7" x14ac:dyDescent="0.25">
      <c r="A217" s="223"/>
      <c r="B217" s="223"/>
      <c r="C217" s="223"/>
      <c r="D217" s="223"/>
      <c r="E217" s="223"/>
      <c r="F217" s="223"/>
      <c r="G217" s="223"/>
    </row>
    <row r="218" spans="1:7" x14ac:dyDescent="0.25">
      <c r="A218" s="223"/>
      <c r="B218" s="223"/>
      <c r="C218" s="223"/>
      <c r="D218" s="223"/>
      <c r="E218" s="223"/>
      <c r="F218" s="223"/>
      <c r="G218" s="223"/>
    </row>
    <row r="219" spans="1:7" x14ac:dyDescent="0.25">
      <c r="A219" s="223"/>
      <c r="B219" s="223"/>
      <c r="C219" s="223"/>
      <c r="D219" s="223"/>
      <c r="E219" s="223"/>
      <c r="F219" s="223"/>
      <c r="G219" s="223"/>
    </row>
    <row r="220" spans="1:7" x14ac:dyDescent="0.25">
      <c r="A220" s="223"/>
      <c r="B220" s="223"/>
      <c r="C220" s="223"/>
      <c r="D220" s="223"/>
      <c r="E220" s="223"/>
      <c r="F220" s="223"/>
      <c r="G220" s="223"/>
    </row>
    <row r="221" spans="1:7" x14ac:dyDescent="0.25">
      <c r="A221" s="223"/>
      <c r="B221" s="223"/>
      <c r="C221" s="223"/>
      <c r="D221" s="223"/>
      <c r="E221" s="223"/>
      <c r="F221" s="223"/>
      <c r="G221" s="223"/>
    </row>
    <row r="222" spans="1:7" x14ac:dyDescent="0.25">
      <c r="A222" s="223"/>
      <c r="B222" s="223"/>
      <c r="C222" s="223"/>
      <c r="D222" s="223"/>
      <c r="E222" s="223"/>
      <c r="F222" s="223"/>
      <c r="G222" s="223"/>
    </row>
    <row r="223" spans="1:7" x14ac:dyDescent="0.25">
      <c r="A223" s="223"/>
      <c r="B223" s="223"/>
      <c r="C223" s="223"/>
      <c r="D223" s="223"/>
      <c r="E223" s="223"/>
      <c r="F223" s="223"/>
      <c r="G223" s="223"/>
    </row>
    <row r="224" spans="1:7" x14ac:dyDescent="0.25">
      <c r="A224" s="223"/>
      <c r="B224" s="223"/>
      <c r="C224" s="223"/>
      <c r="D224" s="223"/>
      <c r="E224" s="223"/>
      <c r="F224" s="223"/>
      <c r="G224" s="223"/>
    </row>
    <row r="225" spans="1:7" x14ac:dyDescent="0.25">
      <c r="A225" s="223"/>
      <c r="B225" s="223"/>
      <c r="C225" s="223"/>
      <c r="D225" s="223"/>
      <c r="E225" s="223"/>
      <c r="F225" s="223"/>
      <c r="G225" s="223"/>
    </row>
    <row r="226" spans="1:7" x14ac:dyDescent="0.25">
      <c r="A226" s="223"/>
      <c r="B226" s="223"/>
      <c r="C226" s="223"/>
      <c r="D226" s="223"/>
      <c r="E226" s="223"/>
      <c r="F226" s="223"/>
      <c r="G226" s="223"/>
    </row>
    <row r="227" spans="1:7" x14ac:dyDescent="0.25">
      <c r="A227" s="223"/>
      <c r="B227" s="223"/>
      <c r="C227" s="223"/>
      <c r="D227" s="223"/>
      <c r="E227" s="223"/>
      <c r="F227" s="223"/>
      <c r="G227" s="223"/>
    </row>
    <row r="228" spans="1:7" x14ac:dyDescent="0.25">
      <c r="A228" s="223"/>
      <c r="B228" s="223"/>
      <c r="C228" s="223"/>
      <c r="D228" s="223"/>
      <c r="E228" s="223"/>
      <c r="F228" s="223"/>
      <c r="G228" s="223"/>
    </row>
    <row r="229" spans="1:7" x14ac:dyDescent="0.25">
      <c r="A229" s="223"/>
      <c r="B229" s="223"/>
      <c r="C229" s="223"/>
      <c r="D229" s="223"/>
      <c r="E229" s="223"/>
      <c r="F229" s="223"/>
      <c r="G229" s="223"/>
    </row>
    <row r="230" spans="1:7" x14ac:dyDescent="0.25">
      <c r="A230" s="223"/>
      <c r="B230" s="223"/>
      <c r="C230" s="223"/>
      <c r="D230" s="223"/>
      <c r="E230" s="223"/>
      <c r="F230" s="223"/>
      <c r="G230" s="223"/>
    </row>
    <row r="231" spans="1:7" x14ac:dyDescent="0.25">
      <c r="A231" s="223"/>
      <c r="B231" s="223"/>
      <c r="C231" s="223"/>
      <c r="D231" s="223"/>
      <c r="E231" s="223"/>
      <c r="F231" s="223"/>
      <c r="G231" s="223"/>
    </row>
    <row r="232" spans="1:7" x14ac:dyDescent="0.25">
      <c r="A232" s="223"/>
      <c r="B232" s="223"/>
      <c r="C232" s="223"/>
      <c r="D232" s="223"/>
      <c r="E232" s="223"/>
      <c r="F232" s="223"/>
      <c r="G232" s="223"/>
    </row>
    <row r="233" spans="1:7" x14ac:dyDescent="0.25">
      <c r="A233" s="223"/>
      <c r="B233" s="223"/>
      <c r="C233" s="223"/>
      <c r="D233" s="223"/>
      <c r="E233" s="223"/>
      <c r="F233" s="223"/>
      <c r="G233" s="223"/>
    </row>
    <row r="234" spans="1:7" x14ac:dyDescent="0.25">
      <c r="A234" s="223"/>
      <c r="B234" s="223"/>
      <c r="C234" s="223"/>
      <c r="D234" s="223"/>
      <c r="E234" s="223"/>
      <c r="F234" s="223"/>
      <c r="G234" s="223"/>
    </row>
    <row r="235" spans="1:7" x14ac:dyDescent="0.25">
      <c r="A235" s="223"/>
      <c r="B235" s="223"/>
      <c r="C235" s="223"/>
      <c r="D235" s="223"/>
      <c r="E235" s="223"/>
      <c r="F235" s="223"/>
      <c r="G235" s="223"/>
    </row>
    <row r="236" spans="1:7" x14ac:dyDescent="0.25">
      <c r="A236" s="223"/>
      <c r="B236" s="223"/>
      <c r="C236" s="223"/>
      <c r="D236" s="223"/>
      <c r="E236" s="223"/>
      <c r="F236" s="223"/>
      <c r="G236" s="223"/>
    </row>
    <row r="237" spans="1:7" x14ac:dyDescent="0.25">
      <c r="A237" s="223"/>
      <c r="B237" s="223"/>
      <c r="C237" s="223"/>
      <c r="D237" s="223"/>
      <c r="E237" s="223"/>
      <c r="F237" s="223"/>
      <c r="G237" s="223"/>
    </row>
    <row r="238" spans="1:7" x14ac:dyDescent="0.25">
      <c r="A238" s="223"/>
      <c r="B238" s="223"/>
      <c r="C238" s="223"/>
      <c r="D238" s="223"/>
      <c r="E238" s="223"/>
      <c r="F238" s="223"/>
      <c r="G238" s="223"/>
    </row>
    <row r="239" spans="1:7" x14ac:dyDescent="0.25">
      <c r="A239" s="223"/>
      <c r="B239" s="223"/>
      <c r="C239" s="223"/>
      <c r="D239" s="223"/>
      <c r="E239" s="223"/>
      <c r="F239" s="223"/>
      <c r="G239" s="223"/>
    </row>
    <row r="240" spans="1:7" x14ac:dyDescent="0.25">
      <c r="A240" s="223"/>
      <c r="B240" s="223"/>
      <c r="C240" s="223"/>
      <c r="D240" s="223"/>
      <c r="E240" s="223"/>
      <c r="F240" s="223"/>
      <c r="G240" s="223"/>
    </row>
    <row r="241" spans="1:7" x14ac:dyDescent="0.25">
      <c r="A241" s="223"/>
      <c r="B241" s="223"/>
      <c r="C241" s="223"/>
      <c r="D241" s="223"/>
      <c r="E241" s="223"/>
      <c r="F241" s="223"/>
      <c r="G241" s="223"/>
    </row>
  </sheetData>
  <mergeCells count="52">
    <mergeCell ref="G15:G16"/>
    <mergeCell ref="A5:G5"/>
    <mergeCell ref="A9:A10"/>
    <mergeCell ref="B9:B10"/>
    <mergeCell ref="C9:C10"/>
    <mergeCell ref="D9:D10"/>
    <mergeCell ref="E9:E10"/>
    <mergeCell ref="F9:F10"/>
    <mergeCell ref="G9:G10"/>
    <mergeCell ref="A15:A16"/>
    <mergeCell ref="B15:B16"/>
    <mergeCell ref="C15:C16"/>
    <mergeCell ref="E15:E16"/>
    <mergeCell ref="F15:F16"/>
    <mergeCell ref="A33:A34"/>
    <mergeCell ref="B33:B34"/>
    <mergeCell ref="C33:C34"/>
    <mergeCell ref="D33:D34"/>
    <mergeCell ref="E33:E34"/>
    <mergeCell ref="G38:G39"/>
    <mergeCell ref="G33:G34"/>
    <mergeCell ref="B35:B36"/>
    <mergeCell ref="C35:C36"/>
    <mergeCell ref="D35:D36"/>
    <mergeCell ref="E35:E36"/>
    <mergeCell ref="F35:F36"/>
    <mergeCell ref="G35:G36"/>
    <mergeCell ref="F33:F34"/>
    <mergeCell ref="B38:B39"/>
    <mergeCell ref="C38:C39"/>
    <mergeCell ref="D38:D39"/>
    <mergeCell ref="E38:E39"/>
    <mergeCell ref="F38:F39"/>
    <mergeCell ref="A40:A41"/>
    <mergeCell ref="B40:B41"/>
    <mergeCell ref="C40:C41"/>
    <mergeCell ref="D40:D41"/>
    <mergeCell ref="E40:E41"/>
    <mergeCell ref="G44:G45"/>
    <mergeCell ref="G40:G41"/>
    <mergeCell ref="B42:B43"/>
    <mergeCell ref="C42:C43"/>
    <mergeCell ref="D42:D43"/>
    <mergeCell ref="E42:E43"/>
    <mergeCell ref="F42:F43"/>
    <mergeCell ref="G42:G43"/>
    <mergeCell ref="F40:F41"/>
    <mergeCell ref="B44:B45"/>
    <mergeCell ref="C44:C45"/>
    <mergeCell ref="D44:D45"/>
    <mergeCell ref="E44:E45"/>
    <mergeCell ref="F44:F45"/>
  </mergeCells>
  <hyperlinks>
    <hyperlink ref="A1" location="TOC!A1" display="TOC"/>
  </hyperlinks>
  <pageMargins left="0.7" right="0.7" top="0.75" bottom="0.75" header="0.3" footer="0.3"/>
  <pageSetup paperSize="9" scale="59" orientation="portrait" r:id="rId1"/>
  <headerFooter>
    <oddHeader>&amp;C&amp;F</oddHeader>
    <oddFooter>&amp;C&amp;A
Page &amp;P of &amp;N</odd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9"/>
  <sheetViews>
    <sheetView zoomScale="110" zoomScaleNormal="110" zoomScaleSheetLayoutView="100" workbookViewId="0"/>
  </sheetViews>
  <sheetFormatPr defaultRowHeight="15" x14ac:dyDescent="0.25"/>
  <cols>
    <col min="1" max="1" width="45.42578125" customWidth="1"/>
    <col min="2" max="2" width="56.85546875" customWidth="1"/>
    <col min="3" max="21" width="9.140625" style="223"/>
  </cols>
  <sheetData>
    <row r="1" spans="1:2" s="223" customFormat="1" x14ac:dyDescent="0.25">
      <c r="A1" s="222" t="s">
        <v>74</v>
      </c>
    </row>
    <row r="2" spans="1:2" s="223" customFormat="1" x14ac:dyDescent="0.25"/>
    <row r="3" spans="1:2" s="223" customFormat="1" x14ac:dyDescent="0.25">
      <c r="A3" s="224" t="s">
        <v>160</v>
      </c>
    </row>
    <row r="4" spans="1:2" s="223" customFormat="1" ht="15.75" x14ac:dyDescent="0.25">
      <c r="A4" s="225"/>
    </row>
    <row r="5" spans="1:2" s="223" customFormat="1" x14ac:dyDescent="0.25">
      <c r="A5" s="388" t="s">
        <v>224</v>
      </c>
    </row>
    <row r="6" spans="1:2" s="223" customFormat="1" ht="15.75" thickBot="1" x14ac:dyDescent="0.3"/>
    <row r="7" spans="1:2" ht="15.75" thickBot="1" x14ac:dyDescent="0.3">
      <c r="A7" s="118" t="s">
        <v>205</v>
      </c>
      <c r="B7" s="119" t="s">
        <v>206</v>
      </c>
    </row>
    <row r="8" spans="1:2" ht="15.75" thickBot="1" x14ac:dyDescent="0.3">
      <c r="A8" s="120" t="s">
        <v>12</v>
      </c>
      <c r="B8" s="120" t="s">
        <v>207</v>
      </c>
    </row>
    <row r="9" spans="1:2" ht="15.75" thickBot="1" x14ac:dyDescent="0.3">
      <c r="A9" s="120" t="s">
        <v>14</v>
      </c>
      <c r="B9" s="120" t="s">
        <v>208</v>
      </c>
    </row>
    <row r="10" spans="1:2" ht="15.75" thickBot="1" x14ac:dyDescent="0.3">
      <c r="A10" s="120" t="s">
        <v>159</v>
      </c>
      <c r="B10" s="120" t="s">
        <v>209</v>
      </c>
    </row>
    <row r="11" spans="1:2" ht="15.75" thickBot="1" x14ac:dyDescent="0.3">
      <c r="A11" s="120" t="s">
        <v>210</v>
      </c>
      <c r="B11" s="120" t="s">
        <v>211</v>
      </c>
    </row>
    <row r="12" spans="1:2" ht="15.75" thickBot="1" x14ac:dyDescent="0.3">
      <c r="A12" s="120" t="s">
        <v>19</v>
      </c>
      <c r="B12" s="120" t="s">
        <v>212</v>
      </c>
    </row>
    <row r="13" spans="1:2" ht="15.75" thickBot="1" x14ac:dyDescent="0.3">
      <c r="A13" s="120" t="s">
        <v>20</v>
      </c>
      <c r="B13" s="120" t="s">
        <v>213</v>
      </c>
    </row>
    <row r="14" spans="1:2" ht="15.75" thickBot="1" x14ac:dyDescent="0.3">
      <c r="A14" s="120" t="s">
        <v>83</v>
      </c>
      <c r="B14" s="120" t="s">
        <v>214</v>
      </c>
    </row>
    <row r="15" spans="1:2" x14ac:dyDescent="0.25">
      <c r="A15" s="685" t="s">
        <v>215</v>
      </c>
      <c r="B15" s="121" t="s">
        <v>216</v>
      </c>
    </row>
    <row r="16" spans="1:2" ht="15.75" thickBot="1" x14ac:dyDescent="0.3">
      <c r="A16" s="686"/>
      <c r="B16" s="120" t="s">
        <v>217</v>
      </c>
    </row>
    <row r="17" spans="1:3" x14ac:dyDescent="0.25">
      <c r="A17" s="685" t="s">
        <v>218</v>
      </c>
      <c r="B17" s="121" t="s">
        <v>219</v>
      </c>
    </row>
    <row r="18" spans="1:3" ht="15.75" thickBot="1" x14ac:dyDescent="0.3">
      <c r="A18" s="686"/>
      <c r="B18" s="120" t="s">
        <v>220</v>
      </c>
    </row>
    <row r="19" spans="1:3" ht="15.75" thickBot="1" x14ac:dyDescent="0.3">
      <c r="A19" s="120" t="s">
        <v>85</v>
      </c>
      <c r="B19" s="120" t="s">
        <v>221</v>
      </c>
    </row>
    <row r="20" spans="1:3" ht="16.5" thickBot="1" x14ac:dyDescent="0.3">
      <c r="A20" s="120" t="s">
        <v>86</v>
      </c>
      <c r="B20" s="120" t="s">
        <v>525</v>
      </c>
      <c r="C20" s="506"/>
    </row>
    <row r="21" spans="1:3" ht="15.75" thickBot="1" x14ac:dyDescent="0.3">
      <c r="A21" s="120" t="s">
        <v>87</v>
      </c>
      <c r="B21" s="120" t="s">
        <v>222</v>
      </c>
    </row>
    <row r="22" spans="1:3" ht="15.75" thickBot="1" x14ac:dyDescent="0.3">
      <c r="A22" s="122" t="s">
        <v>27</v>
      </c>
      <c r="B22" s="122" t="s">
        <v>223</v>
      </c>
    </row>
    <row r="23" spans="1:3" s="223" customFormat="1" x14ac:dyDescent="0.25"/>
    <row r="24" spans="1:3" s="223" customFormat="1" x14ac:dyDescent="0.25">
      <c r="A24" s="507" t="s">
        <v>225</v>
      </c>
    </row>
    <row r="25" spans="1:3" s="223" customFormat="1" x14ac:dyDescent="0.25">
      <c r="A25" s="508" t="s">
        <v>226</v>
      </c>
    </row>
    <row r="26" spans="1:3" s="223" customFormat="1" x14ac:dyDescent="0.25">
      <c r="A26" s="508" t="s">
        <v>227</v>
      </c>
    </row>
    <row r="27" spans="1:3" s="223" customFormat="1" x14ac:dyDescent="0.25">
      <c r="A27" s="508" t="s">
        <v>228</v>
      </c>
    </row>
    <row r="28" spans="1:3" s="223" customFormat="1" x14ac:dyDescent="0.25">
      <c r="A28" s="508"/>
    </row>
    <row r="29" spans="1:3" s="223" customFormat="1" x14ac:dyDescent="0.25">
      <c r="A29" s="509" t="s">
        <v>229</v>
      </c>
    </row>
    <row r="30" spans="1:3" s="223" customFormat="1" x14ac:dyDescent="0.25"/>
    <row r="31" spans="1:3" s="223" customFormat="1" x14ac:dyDescent="0.25"/>
    <row r="32" spans="1:3" s="223" customFormat="1" x14ac:dyDescent="0.25"/>
    <row r="33" s="223" customFormat="1" x14ac:dyDescent="0.25"/>
    <row r="34" s="223" customFormat="1" x14ac:dyDescent="0.25"/>
    <row r="35" s="223" customFormat="1" x14ac:dyDescent="0.25"/>
    <row r="36" s="223" customFormat="1" x14ac:dyDescent="0.25"/>
    <row r="37" s="223" customFormat="1" x14ac:dyDescent="0.25"/>
    <row r="38" s="223" customFormat="1" x14ac:dyDescent="0.25"/>
    <row r="39" s="223" customFormat="1" x14ac:dyDescent="0.25"/>
    <row r="40" s="223" customFormat="1" x14ac:dyDescent="0.25"/>
    <row r="41" s="223" customFormat="1" x14ac:dyDescent="0.25"/>
    <row r="42" s="223" customFormat="1" x14ac:dyDescent="0.25"/>
    <row r="43" s="223" customFormat="1" x14ac:dyDescent="0.25"/>
    <row r="44" s="223" customFormat="1" x14ac:dyDescent="0.25"/>
    <row r="45" s="223" customFormat="1" x14ac:dyDescent="0.25"/>
    <row r="46" s="223" customFormat="1" x14ac:dyDescent="0.25"/>
    <row r="47" s="223" customFormat="1" x14ac:dyDescent="0.25"/>
    <row r="48" s="223" customFormat="1" x14ac:dyDescent="0.25"/>
    <row r="49" s="223" customFormat="1" x14ac:dyDescent="0.25"/>
  </sheetData>
  <mergeCells count="2">
    <mergeCell ref="A15:A16"/>
    <mergeCell ref="A17:A18"/>
  </mergeCells>
  <hyperlinks>
    <hyperlink ref="A29" r:id="rId1" display="https://www.clapa.com/treatment/nhs-cleft-teams/"/>
    <hyperlink ref="A1" location="TOC!A1" display="TOC"/>
  </hyperlinks>
  <pageMargins left="0.70866141732283472" right="0.70866141732283472" top="0.74803149606299213" bottom="0.74803149606299213" header="0.31496062992125984" footer="0.31496062992125984"/>
  <pageSetup paperSize="9" scale="59" orientation="landscape" r:id="rId2"/>
  <headerFooter>
    <oddHeader>&amp;C&amp;F</oddHeader>
    <oddFooter>&amp;C&amp;A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73"/>
  <sheetViews>
    <sheetView zoomScale="145" zoomScaleNormal="145" zoomScaleSheetLayoutView="100" workbookViewId="0"/>
  </sheetViews>
  <sheetFormatPr defaultRowHeight="15" x14ac:dyDescent="0.25"/>
  <cols>
    <col min="1" max="1" width="18.7109375" customWidth="1"/>
    <col min="2" max="2" width="66" customWidth="1"/>
    <col min="3" max="22" width="9.140625" style="223"/>
  </cols>
  <sheetData>
    <row r="1" spans="1:2" s="223" customFormat="1" x14ac:dyDescent="0.25">
      <c r="A1" s="222" t="s">
        <v>74</v>
      </c>
    </row>
    <row r="2" spans="1:2" s="223" customFormat="1" x14ac:dyDescent="0.25"/>
    <row r="3" spans="1:2" s="223" customFormat="1" x14ac:dyDescent="0.25">
      <c r="A3" s="224" t="s">
        <v>357</v>
      </c>
    </row>
    <row r="4" spans="1:2" s="223" customFormat="1" x14ac:dyDescent="0.25"/>
    <row r="5" spans="1:2" s="223" customFormat="1" ht="15.75" thickBot="1" x14ac:dyDescent="0.3">
      <c r="A5" s="688" t="s">
        <v>230</v>
      </c>
      <c r="B5" s="688"/>
    </row>
    <row r="6" spans="1:2" ht="15.75" thickBot="1" x14ac:dyDescent="0.3">
      <c r="A6" s="123" t="s">
        <v>231</v>
      </c>
      <c r="B6" s="123" t="s">
        <v>131</v>
      </c>
    </row>
    <row r="7" spans="1:2" x14ac:dyDescent="0.25">
      <c r="A7" s="124" t="s">
        <v>232</v>
      </c>
      <c r="B7" s="124" t="s">
        <v>49</v>
      </c>
    </row>
    <row r="8" spans="1:2" x14ac:dyDescent="0.25">
      <c r="A8" s="124" t="s">
        <v>233</v>
      </c>
      <c r="B8" s="124" t="s">
        <v>48</v>
      </c>
    </row>
    <row r="9" spans="1:2" ht="15.75" thickBot="1" x14ac:dyDescent="0.3">
      <c r="A9" s="125" t="s">
        <v>234</v>
      </c>
      <c r="B9" s="125" t="s">
        <v>235</v>
      </c>
    </row>
    <row r="10" spans="1:2" s="223" customFormat="1" x14ac:dyDescent="0.25"/>
    <row r="11" spans="1:2" s="223" customFormat="1" ht="28.5" customHeight="1" thickBot="1" x14ac:dyDescent="0.3">
      <c r="A11" s="689" t="s">
        <v>236</v>
      </c>
      <c r="B11" s="689"/>
    </row>
    <row r="12" spans="1:2" ht="15.75" thickBot="1" x14ac:dyDescent="0.3">
      <c r="A12" s="123" t="s">
        <v>231</v>
      </c>
      <c r="B12" s="123" t="s">
        <v>131</v>
      </c>
    </row>
    <row r="13" spans="1:2" x14ac:dyDescent="0.25">
      <c r="A13" s="124" t="s">
        <v>237</v>
      </c>
      <c r="B13" s="124" t="s">
        <v>239</v>
      </c>
    </row>
    <row r="14" spans="1:2" ht="15.75" thickBot="1" x14ac:dyDescent="0.3">
      <c r="A14" s="125" t="s">
        <v>238</v>
      </c>
      <c r="B14" s="125" t="s">
        <v>240</v>
      </c>
    </row>
    <row r="15" spans="1:2" s="223" customFormat="1" x14ac:dyDescent="0.25"/>
    <row r="16" spans="1:2" s="223" customFormat="1" ht="62.25" customHeight="1" thickBot="1" x14ac:dyDescent="0.3">
      <c r="A16" s="689" t="s">
        <v>519</v>
      </c>
      <c r="B16" s="689"/>
    </row>
    <row r="17" spans="1:2" ht="15.75" thickBot="1" x14ac:dyDescent="0.3">
      <c r="A17" s="123" t="s">
        <v>231</v>
      </c>
      <c r="B17" s="123" t="s">
        <v>131</v>
      </c>
    </row>
    <row r="18" spans="1:2" ht="15.75" thickBot="1" x14ac:dyDescent="0.3">
      <c r="A18" s="126" t="s">
        <v>241</v>
      </c>
      <c r="B18" s="126" t="s">
        <v>242</v>
      </c>
    </row>
    <row r="19" spans="1:2" x14ac:dyDescent="0.25">
      <c r="A19" s="687" t="s">
        <v>243</v>
      </c>
      <c r="B19" s="687"/>
    </row>
    <row r="20" spans="1:2" x14ac:dyDescent="0.25">
      <c r="A20" s="124" t="s">
        <v>244</v>
      </c>
      <c r="B20" s="124" t="s">
        <v>245</v>
      </c>
    </row>
    <row r="21" spans="1:2" x14ac:dyDescent="0.25">
      <c r="A21" s="124" t="s">
        <v>246</v>
      </c>
      <c r="B21" s="124" t="s">
        <v>247</v>
      </c>
    </row>
    <row r="22" spans="1:2" x14ac:dyDescent="0.25">
      <c r="A22" s="124" t="s">
        <v>248</v>
      </c>
      <c r="B22" s="124" t="s">
        <v>249</v>
      </c>
    </row>
    <row r="23" spans="1:2" x14ac:dyDescent="0.25">
      <c r="A23" s="124" t="s">
        <v>250</v>
      </c>
      <c r="B23" s="124" t="s">
        <v>251</v>
      </c>
    </row>
    <row r="24" spans="1:2" x14ac:dyDescent="0.25">
      <c r="A24" s="124" t="s">
        <v>252</v>
      </c>
      <c r="B24" s="124" t="s">
        <v>253</v>
      </c>
    </row>
    <row r="25" spans="1:2" x14ac:dyDescent="0.25">
      <c r="A25" s="124" t="s">
        <v>254</v>
      </c>
      <c r="B25" s="124" t="s">
        <v>255</v>
      </c>
    </row>
    <row r="26" spans="1:2" x14ac:dyDescent="0.25">
      <c r="A26" s="124" t="s">
        <v>256</v>
      </c>
      <c r="B26" s="124" t="s">
        <v>257</v>
      </c>
    </row>
    <row r="27" spans="1:2" x14ac:dyDescent="0.25">
      <c r="A27" s="124" t="s">
        <v>258</v>
      </c>
      <c r="B27" s="124" t="s">
        <v>259</v>
      </c>
    </row>
    <row r="28" spans="1:2" x14ac:dyDescent="0.25">
      <c r="A28" s="124"/>
      <c r="B28" s="124"/>
    </row>
    <row r="29" spans="1:2" x14ac:dyDescent="0.25">
      <c r="A29" s="124" t="s">
        <v>260</v>
      </c>
      <c r="B29" s="124" t="s">
        <v>261</v>
      </c>
    </row>
    <row r="30" spans="1:2" ht="15.75" thickBot="1" x14ac:dyDescent="0.3">
      <c r="A30" s="126" t="s">
        <v>262</v>
      </c>
      <c r="B30" s="126" t="s">
        <v>263</v>
      </c>
    </row>
    <row r="31" spans="1:2" x14ac:dyDescent="0.25">
      <c r="A31" s="687" t="s">
        <v>264</v>
      </c>
      <c r="B31" s="687"/>
    </row>
    <row r="32" spans="1:2" x14ac:dyDescent="0.25">
      <c r="A32" s="124" t="s">
        <v>265</v>
      </c>
      <c r="B32" s="124" t="s">
        <v>266</v>
      </c>
    </row>
    <row r="33" spans="1:2" x14ac:dyDescent="0.25">
      <c r="A33" s="124" t="s">
        <v>267</v>
      </c>
      <c r="B33" s="124" t="s">
        <v>268</v>
      </c>
    </row>
    <row r="34" spans="1:2" x14ac:dyDescent="0.25">
      <c r="A34" s="124" t="s">
        <v>269</v>
      </c>
      <c r="B34" s="124" t="s">
        <v>270</v>
      </c>
    </row>
    <row r="35" spans="1:2" x14ac:dyDescent="0.25">
      <c r="A35" s="124" t="s">
        <v>271</v>
      </c>
      <c r="B35" s="124" t="s">
        <v>272</v>
      </c>
    </row>
    <row r="36" spans="1:2" x14ac:dyDescent="0.25">
      <c r="A36" s="124" t="s">
        <v>273</v>
      </c>
      <c r="B36" s="124" t="s">
        <v>274</v>
      </c>
    </row>
    <row r="37" spans="1:2" x14ac:dyDescent="0.25">
      <c r="A37" s="124" t="s">
        <v>275</v>
      </c>
      <c r="B37" s="124" t="s">
        <v>276</v>
      </c>
    </row>
    <row r="38" spans="1:2" x14ac:dyDescent="0.25">
      <c r="A38" s="124" t="s">
        <v>277</v>
      </c>
      <c r="B38" s="124" t="s">
        <v>278</v>
      </c>
    </row>
    <row r="39" spans="1:2" x14ac:dyDescent="0.25">
      <c r="A39" s="124" t="s">
        <v>279</v>
      </c>
      <c r="B39" s="124" t="s">
        <v>280</v>
      </c>
    </row>
    <row r="40" spans="1:2" x14ac:dyDescent="0.25">
      <c r="A40" s="124" t="s">
        <v>281</v>
      </c>
      <c r="B40" s="124" t="s">
        <v>282</v>
      </c>
    </row>
    <row r="41" spans="1:2" x14ac:dyDescent="0.25">
      <c r="A41" s="124" t="s">
        <v>283</v>
      </c>
      <c r="B41" s="124" t="s">
        <v>284</v>
      </c>
    </row>
    <row r="42" spans="1:2" x14ac:dyDescent="0.25">
      <c r="A42" s="124" t="s">
        <v>285</v>
      </c>
      <c r="B42" s="124" t="s">
        <v>286</v>
      </c>
    </row>
    <row r="43" spans="1:2" ht="25.5" x14ac:dyDescent="0.25">
      <c r="A43" s="124" t="s">
        <v>287</v>
      </c>
      <c r="B43" s="124" t="s">
        <v>288</v>
      </c>
    </row>
    <row r="44" spans="1:2" ht="15.75" thickBot="1" x14ac:dyDescent="0.3">
      <c r="A44" s="126" t="s">
        <v>289</v>
      </c>
      <c r="B44" s="126" t="s">
        <v>290</v>
      </c>
    </row>
    <row r="45" spans="1:2" x14ac:dyDescent="0.25">
      <c r="A45" s="687" t="s">
        <v>291</v>
      </c>
      <c r="B45" s="687"/>
    </row>
    <row r="46" spans="1:2" x14ac:dyDescent="0.25">
      <c r="A46" s="124" t="s">
        <v>292</v>
      </c>
      <c r="B46" s="124" t="s">
        <v>293</v>
      </c>
    </row>
    <row r="47" spans="1:2" x14ac:dyDescent="0.25">
      <c r="A47" s="124" t="s">
        <v>294</v>
      </c>
      <c r="B47" s="124" t="s">
        <v>295</v>
      </c>
    </row>
    <row r="48" spans="1:2" x14ac:dyDescent="0.25">
      <c r="A48" s="124" t="s">
        <v>296</v>
      </c>
      <c r="B48" s="124" t="s">
        <v>297</v>
      </c>
    </row>
    <row r="49" spans="1:2" x14ac:dyDescent="0.25">
      <c r="A49" s="124" t="s">
        <v>298</v>
      </c>
      <c r="B49" s="124" t="s">
        <v>299</v>
      </c>
    </row>
    <row r="50" spans="1:2" x14ac:dyDescent="0.25">
      <c r="A50" s="124" t="s">
        <v>300</v>
      </c>
      <c r="B50" s="124" t="s">
        <v>301</v>
      </c>
    </row>
    <row r="51" spans="1:2" x14ac:dyDescent="0.25">
      <c r="A51" s="124" t="s">
        <v>302</v>
      </c>
      <c r="B51" s="124" t="s">
        <v>303</v>
      </c>
    </row>
    <row r="52" spans="1:2" ht="25.5" x14ac:dyDescent="0.25">
      <c r="A52" s="124" t="s">
        <v>304</v>
      </c>
      <c r="B52" s="124" t="s">
        <v>305</v>
      </c>
    </row>
    <row r="53" spans="1:2" x14ac:dyDescent="0.25">
      <c r="A53" s="124" t="s">
        <v>306</v>
      </c>
      <c r="B53" s="124" t="s">
        <v>307</v>
      </c>
    </row>
    <row r="54" spans="1:2" ht="15.75" thickBot="1" x14ac:dyDescent="0.3">
      <c r="A54" s="125" t="s">
        <v>308</v>
      </c>
      <c r="B54" s="125" t="s">
        <v>309</v>
      </c>
    </row>
    <row r="55" spans="1:2" s="223" customFormat="1" x14ac:dyDescent="0.25"/>
    <row r="56" spans="1:2" s="223" customFormat="1" x14ac:dyDescent="0.25"/>
    <row r="57" spans="1:2" s="223" customFormat="1" x14ac:dyDescent="0.25"/>
    <row r="58" spans="1:2" s="223" customFormat="1" x14ac:dyDescent="0.25"/>
    <row r="59" spans="1:2" s="223" customFormat="1" x14ac:dyDescent="0.25"/>
    <row r="60" spans="1:2" s="223" customFormat="1" x14ac:dyDescent="0.25"/>
    <row r="61" spans="1:2" s="223" customFormat="1" x14ac:dyDescent="0.25"/>
    <row r="62" spans="1:2" s="223" customFormat="1" x14ac:dyDescent="0.25"/>
    <row r="63" spans="1:2" s="223" customFormat="1" x14ac:dyDescent="0.25"/>
    <row r="64" spans="1:2" s="223" customFormat="1" x14ac:dyDescent="0.25"/>
    <row r="65" s="223" customFormat="1" x14ac:dyDescent="0.25"/>
    <row r="66" s="223" customFormat="1" x14ac:dyDescent="0.25"/>
    <row r="67" s="223" customFormat="1" x14ac:dyDescent="0.25"/>
    <row r="68" s="223" customFormat="1" x14ac:dyDescent="0.25"/>
    <row r="69" s="223" customFormat="1" x14ac:dyDescent="0.25"/>
    <row r="70" s="223" customFormat="1" x14ac:dyDescent="0.25"/>
    <row r="71" s="223" customFormat="1" x14ac:dyDescent="0.25"/>
    <row r="72" s="223" customFormat="1" x14ac:dyDescent="0.25"/>
    <row r="73" s="223" customFormat="1" x14ac:dyDescent="0.25"/>
  </sheetData>
  <mergeCells count="6">
    <mergeCell ref="A19:B19"/>
    <mergeCell ref="A31:B31"/>
    <mergeCell ref="A45:B45"/>
    <mergeCell ref="A5:B5"/>
    <mergeCell ref="A11:B11"/>
    <mergeCell ref="A16:B16"/>
  </mergeCells>
  <hyperlinks>
    <hyperlink ref="A1" location="TOC!A1" display="TOC"/>
  </hyperlinks>
  <pageMargins left="0.7" right="0.7" top="0.75" bottom="0.75" header="0.3" footer="0.3"/>
  <pageSetup paperSize="9" orientation="portrait" r:id="rId1"/>
  <headerFooter>
    <oddHeader>&amp;C&amp;F</oddHeader>
    <oddFooter>&amp;C&amp;A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40"/>
  <sheetViews>
    <sheetView zoomScaleNormal="100" zoomScaleSheetLayoutView="100" workbookViewId="0"/>
  </sheetViews>
  <sheetFormatPr defaultRowHeight="15" x14ac:dyDescent="0.25"/>
  <cols>
    <col min="1" max="2" width="15.7109375" customWidth="1"/>
    <col min="3" max="5" width="10.7109375" customWidth="1"/>
    <col min="6" max="6" width="15.7109375" style="223" customWidth="1"/>
    <col min="7" max="8" width="15.7109375" customWidth="1"/>
    <col min="9" max="19" width="9.140625" style="223"/>
  </cols>
  <sheetData>
    <row r="1" spans="1:18" s="223" customFormat="1" x14ac:dyDescent="0.25">
      <c r="A1" s="222" t="s">
        <v>74</v>
      </c>
    </row>
    <row r="2" spans="1:18" s="223" customFormat="1" x14ac:dyDescent="0.25"/>
    <row r="3" spans="1:18" s="223" customFormat="1" ht="15.75" x14ac:dyDescent="0.25">
      <c r="A3" s="224" t="s">
        <v>567</v>
      </c>
      <c r="B3" s="225"/>
      <c r="C3" s="225"/>
      <c r="D3" s="225"/>
      <c r="E3" s="225"/>
      <c r="G3" s="690" t="s">
        <v>568</v>
      </c>
      <c r="H3" s="690"/>
      <c r="I3" s="690"/>
      <c r="J3" s="690"/>
      <c r="K3" s="690"/>
      <c r="L3" s="690"/>
      <c r="M3" s="690"/>
    </row>
    <row r="4" spans="1:18" s="223" customFormat="1" x14ac:dyDescent="0.25">
      <c r="A4" s="510"/>
      <c r="B4" s="510"/>
      <c r="C4" s="510"/>
      <c r="D4" s="510"/>
      <c r="E4" s="510"/>
    </row>
    <row r="5" spans="1:18" ht="15" customHeight="1" x14ac:dyDescent="0.25">
      <c r="A5" s="691" t="s">
        <v>88</v>
      </c>
      <c r="B5" s="694" t="s">
        <v>520</v>
      </c>
      <c r="C5" s="697">
        <v>2018</v>
      </c>
      <c r="D5" s="694">
        <v>2019</v>
      </c>
      <c r="E5" s="694">
        <v>2020</v>
      </c>
      <c r="G5" s="691" t="s">
        <v>88</v>
      </c>
      <c r="H5" s="694" t="s">
        <v>521</v>
      </c>
      <c r="I5" s="511"/>
      <c r="J5" s="338"/>
      <c r="K5" s="338"/>
      <c r="L5" s="338"/>
      <c r="M5" s="338"/>
      <c r="N5" s="338"/>
      <c r="O5" s="512"/>
      <c r="P5" s="512"/>
      <c r="Q5" s="512"/>
      <c r="R5" s="512"/>
    </row>
    <row r="6" spans="1:18" x14ac:dyDescent="0.25">
      <c r="A6" s="692"/>
      <c r="B6" s="695"/>
      <c r="C6" s="698"/>
      <c r="D6" s="696"/>
      <c r="E6" s="696"/>
      <c r="G6" s="692"/>
      <c r="H6" s="695"/>
      <c r="I6" s="511"/>
      <c r="J6" s="338"/>
      <c r="K6" s="338"/>
      <c r="L6" s="338"/>
      <c r="M6" s="338"/>
      <c r="N6" s="338"/>
      <c r="O6" s="512"/>
      <c r="P6" s="512"/>
      <c r="Q6" s="512"/>
      <c r="R6" s="512"/>
    </row>
    <row r="7" spans="1:18" x14ac:dyDescent="0.25">
      <c r="A7" s="693"/>
      <c r="B7" s="696"/>
      <c r="C7" s="7" t="s">
        <v>9</v>
      </c>
      <c r="D7" s="8" t="s">
        <v>9</v>
      </c>
      <c r="E7" s="8" t="s">
        <v>9</v>
      </c>
      <c r="G7" s="693"/>
      <c r="H7" s="696"/>
      <c r="I7" s="513"/>
      <c r="J7" s="513"/>
      <c r="K7" s="513"/>
      <c r="L7" s="513"/>
    </row>
    <row r="8" spans="1:18" x14ac:dyDescent="0.25">
      <c r="A8" s="37" t="s">
        <v>12</v>
      </c>
      <c r="B8" s="480">
        <f>SUM(C8+D8+E8)</f>
        <v>148</v>
      </c>
      <c r="C8" s="50">
        <v>52</v>
      </c>
      <c r="D8" s="50">
        <v>50</v>
      </c>
      <c r="E8" s="50">
        <v>46</v>
      </c>
      <c r="G8" s="37" t="s">
        <v>12</v>
      </c>
      <c r="H8" s="480">
        <v>42</v>
      </c>
      <c r="I8" s="337"/>
      <c r="J8" s="514"/>
      <c r="K8" s="337"/>
      <c r="L8" s="514"/>
    </row>
    <row r="9" spans="1:18" x14ac:dyDescent="0.25">
      <c r="A9" s="37" t="s">
        <v>14</v>
      </c>
      <c r="B9" s="480">
        <f t="shared" ref="B9:B21" si="0">SUM(C9+D9+E9)</f>
        <v>183</v>
      </c>
      <c r="C9" s="50">
        <v>79</v>
      </c>
      <c r="D9" s="50">
        <v>46</v>
      </c>
      <c r="E9" s="50">
        <v>58</v>
      </c>
      <c r="G9" s="37" t="s">
        <v>14</v>
      </c>
      <c r="H9" s="480">
        <v>52</v>
      </c>
      <c r="I9" s="337"/>
      <c r="J9" s="514"/>
      <c r="K9" s="337"/>
      <c r="L9" s="514"/>
    </row>
    <row r="10" spans="1:18" x14ac:dyDescent="0.25">
      <c r="A10" s="37" t="s">
        <v>16</v>
      </c>
      <c r="B10" s="480">
        <f t="shared" si="0"/>
        <v>210</v>
      </c>
      <c r="C10" s="50">
        <v>73</v>
      </c>
      <c r="D10" s="50">
        <v>65</v>
      </c>
      <c r="E10" s="50">
        <v>72</v>
      </c>
      <c r="G10" s="37" t="s">
        <v>16</v>
      </c>
      <c r="H10" s="480">
        <v>57</v>
      </c>
      <c r="I10" s="337"/>
      <c r="J10" s="514"/>
      <c r="K10" s="337"/>
      <c r="L10" s="514"/>
    </row>
    <row r="11" spans="1:18" x14ac:dyDescent="0.25">
      <c r="A11" s="37" t="s">
        <v>18</v>
      </c>
      <c r="B11" s="480">
        <f t="shared" si="0"/>
        <v>206</v>
      </c>
      <c r="C11" s="50">
        <v>80</v>
      </c>
      <c r="D11" s="50">
        <v>70</v>
      </c>
      <c r="E11" s="50">
        <v>56</v>
      </c>
      <c r="G11" s="37" t="s">
        <v>18</v>
      </c>
      <c r="H11" s="480">
        <v>52</v>
      </c>
      <c r="I11" s="337"/>
      <c r="J11" s="514"/>
      <c r="K11" s="337"/>
      <c r="L11" s="514"/>
    </row>
    <row r="12" spans="1:18" x14ac:dyDescent="0.25">
      <c r="A12" s="37" t="s">
        <v>19</v>
      </c>
      <c r="B12" s="480">
        <f t="shared" si="0"/>
        <v>263</v>
      </c>
      <c r="C12" s="50">
        <v>99</v>
      </c>
      <c r="D12" s="50">
        <v>88</v>
      </c>
      <c r="E12" s="50">
        <v>76</v>
      </c>
      <c r="G12" s="37" t="s">
        <v>19</v>
      </c>
      <c r="H12" s="480">
        <v>86</v>
      </c>
      <c r="I12" s="337"/>
      <c r="J12" s="514"/>
      <c r="K12" s="337"/>
      <c r="L12" s="514"/>
    </row>
    <row r="13" spans="1:18" x14ac:dyDescent="0.25">
      <c r="A13" s="37" t="s">
        <v>20</v>
      </c>
      <c r="B13" s="480">
        <f t="shared" si="0"/>
        <v>302</v>
      </c>
      <c r="C13" s="50">
        <v>115</v>
      </c>
      <c r="D13" s="50">
        <v>89</v>
      </c>
      <c r="E13" s="50">
        <v>98</v>
      </c>
      <c r="G13" s="37" t="s">
        <v>20</v>
      </c>
      <c r="H13" s="480">
        <v>83</v>
      </c>
      <c r="I13" s="337"/>
      <c r="J13" s="514"/>
      <c r="K13" s="337"/>
      <c r="L13" s="514"/>
    </row>
    <row r="14" spans="1:18" x14ac:dyDescent="0.25">
      <c r="A14" s="37" t="s">
        <v>83</v>
      </c>
      <c r="B14" s="480">
        <f t="shared" si="0"/>
        <v>194</v>
      </c>
      <c r="C14" s="50">
        <v>73</v>
      </c>
      <c r="D14" s="50">
        <v>66</v>
      </c>
      <c r="E14" s="50">
        <v>55</v>
      </c>
      <c r="G14" s="37" t="s">
        <v>83</v>
      </c>
      <c r="H14" s="480">
        <v>47</v>
      </c>
      <c r="I14" s="337"/>
      <c r="J14" s="514"/>
      <c r="K14" s="337"/>
      <c r="L14" s="514"/>
    </row>
    <row r="15" spans="1:18" x14ac:dyDescent="0.25">
      <c r="A15" s="37" t="s">
        <v>22</v>
      </c>
      <c r="B15" s="480">
        <f t="shared" si="0"/>
        <v>369</v>
      </c>
      <c r="C15" s="50">
        <v>129</v>
      </c>
      <c r="D15" s="50">
        <v>128</v>
      </c>
      <c r="E15" s="50">
        <v>112</v>
      </c>
      <c r="G15" s="37" t="s">
        <v>22</v>
      </c>
      <c r="H15" s="480">
        <v>127</v>
      </c>
      <c r="I15" s="337"/>
      <c r="J15" s="514"/>
      <c r="K15" s="337"/>
      <c r="L15" s="514"/>
    </row>
    <row r="16" spans="1:18" x14ac:dyDescent="0.25">
      <c r="A16" s="37" t="s">
        <v>84</v>
      </c>
      <c r="B16" s="480">
        <f t="shared" si="0"/>
        <v>236</v>
      </c>
      <c r="C16" s="50">
        <v>89</v>
      </c>
      <c r="D16" s="50">
        <v>65</v>
      </c>
      <c r="E16" s="50">
        <v>82</v>
      </c>
      <c r="G16" s="37" t="s">
        <v>84</v>
      </c>
      <c r="H16" s="480">
        <v>61</v>
      </c>
      <c r="I16" s="337"/>
      <c r="J16" s="514"/>
      <c r="K16" s="337"/>
      <c r="L16" s="514"/>
    </row>
    <row r="17" spans="1:19" x14ac:dyDescent="0.25">
      <c r="A17" s="37" t="s">
        <v>85</v>
      </c>
      <c r="B17" s="480">
        <f t="shared" si="0"/>
        <v>110</v>
      </c>
      <c r="C17" s="50">
        <v>43</v>
      </c>
      <c r="D17" s="50">
        <v>30</v>
      </c>
      <c r="E17" s="50">
        <v>37</v>
      </c>
      <c r="G17" s="37" t="s">
        <v>85</v>
      </c>
      <c r="H17" s="480">
        <v>29</v>
      </c>
      <c r="I17" s="337"/>
      <c r="J17" s="514"/>
      <c r="K17" s="337"/>
      <c r="L17" s="514"/>
    </row>
    <row r="18" spans="1:19" x14ac:dyDescent="0.25">
      <c r="A18" s="37" t="s">
        <v>86</v>
      </c>
      <c r="B18" s="480">
        <f t="shared" si="0"/>
        <v>165</v>
      </c>
      <c r="C18" s="50">
        <v>47</v>
      </c>
      <c r="D18" s="50">
        <v>60</v>
      </c>
      <c r="E18" s="50">
        <v>58</v>
      </c>
      <c r="G18" s="37" t="s">
        <v>86</v>
      </c>
      <c r="H18" s="480">
        <v>41</v>
      </c>
      <c r="I18" s="337"/>
      <c r="J18" s="514"/>
      <c r="K18" s="337"/>
      <c r="L18" s="514"/>
    </row>
    <row r="19" spans="1:19" x14ac:dyDescent="0.25">
      <c r="A19" s="37" t="s">
        <v>87</v>
      </c>
      <c r="B19" s="480">
        <f t="shared" si="0"/>
        <v>351</v>
      </c>
      <c r="C19" s="50">
        <v>112</v>
      </c>
      <c r="D19" s="50">
        <v>120</v>
      </c>
      <c r="E19" s="50">
        <v>119</v>
      </c>
      <c r="G19" s="37" t="s">
        <v>87</v>
      </c>
      <c r="H19" s="480">
        <v>128</v>
      </c>
      <c r="I19" s="337"/>
      <c r="J19" s="514"/>
      <c r="K19" s="337"/>
      <c r="L19" s="514"/>
    </row>
    <row r="20" spans="1:19" x14ac:dyDescent="0.25">
      <c r="A20" s="37" t="s">
        <v>27</v>
      </c>
      <c r="B20" s="480">
        <f t="shared" si="0"/>
        <v>101</v>
      </c>
      <c r="C20" s="50">
        <v>34</v>
      </c>
      <c r="D20" s="50">
        <v>32</v>
      </c>
      <c r="E20" s="50">
        <v>35</v>
      </c>
      <c r="G20" s="37" t="s">
        <v>27</v>
      </c>
      <c r="H20" s="480">
        <v>29</v>
      </c>
      <c r="I20" s="337"/>
      <c r="J20" s="514"/>
      <c r="K20" s="337"/>
      <c r="L20" s="514"/>
    </row>
    <row r="21" spans="1:19" s="53" customFormat="1" x14ac:dyDescent="0.25">
      <c r="A21" s="177" t="s">
        <v>99</v>
      </c>
      <c r="B21" s="481">
        <f t="shared" si="0"/>
        <v>2838</v>
      </c>
      <c r="C21" s="297">
        <f>SUM(C8:C20)</f>
        <v>1025</v>
      </c>
      <c r="D21" s="297">
        <f>SUM(D8:D20)</f>
        <v>909</v>
      </c>
      <c r="E21" s="297">
        <f>SUM(E8:E20)</f>
        <v>904</v>
      </c>
      <c r="F21" s="273"/>
      <c r="G21" s="177" t="s">
        <v>99</v>
      </c>
      <c r="H21" s="482">
        <f>SUM(H8:H20)</f>
        <v>834</v>
      </c>
      <c r="I21" s="337"/>
      <c r="J21" s="514"/>
      <c r="K21" s="337"/>
      <c r="L21" s="514"/>
      <c r="M21" s="273"/>
      <c r="N21" s="273"/>
      <c r="O21" s="273"/>
      <c r="P21" s="273"/>
      <c r="Q21" s="273"/>
      <c r="R21" s="273"/>
      <c r="S21" s="273"/>
    </row>
    <row r="22" spans="1:19" s="273" customFormat="1" x14ac:dyDescent="0.25">
      <c r="A22" s="520"/>
      <c r="B22" s="337"/>
      <c r="C22" s="524"/>
      <c r="D22" s="524"/>
      <c r="E22" s="524"/>
      <c r="G22" s="520"/>
      <c r="H22" s="524"/>
      <c r="I22" s="337"/>
      <c r="J22" s="514"/>
      <c r="K22" s="337"/>
      <c r="L22" s="514"/>
    </row>
    <row r="23" spans="1:19" s="223" customFormat="1" x14ac:dyDescent="0.25">
      <c r="A23" s="494" t="s">
        <v>487</v>
      </c>
      <c r="B23" s="247"/>
      <c r="C23" s="247"/>
      <c r="D23" s="247"/>
      <c r="E23" s="247"/>
    </row>
    <row r="24" spans="1:19" s="223" customFormat="1" x14ac:dyDescent="0.25">
      <c r="A24" s="494"/>
    </row>
    <row r="25" spans="1:19" s="223" customFormat="1" x14ac:dyDescent="0.25"/>
    <row r="26" spans="1:19" s="223" customFormat="1" x14ac:dyDescent="0.25"/>
    <row r="27" spans="1:19" s="223" customFormat="1" x14ac:dyDescent="0.25"/>
    <row r="28" spans="1:19" s="223" customFormat="1" x14ac:dyDescent="0.25"/>
    <row r="29" spans="1:19" s="223" customFormat="1" x14ac:dyDescent="0.25"/>
    <row r="30" spans="1:19" s="223" customFormat="1" x14ac:dyDescent="0.25"/>
    <row r="31" spans="1:19" s="223" customFormat="1" x14ac:dyDescent="0.25"/>
    <row r="32" spans="1:19" s="223" customFormat="1" x14ac:dyDescent="0.25"/>
    <row r="33" s="223" customFormat="1" x14ac:dyDescent="0.25"/>
    <row r="34" s="223" customFormat="1" x14ac:dyDescent="0.25"/>
    <row r="35" s="223" customFormat="1" x14ac:dyDescent="0.25"/>
    <row r="36" s="223" customFormat="1" x14ac:dyDescent="0.25"/>
    <row r="37" s="223" customFormat="1" x14ac:dyDescent="0.25"/>
    <row r="38" s="223" customFormat="1" x14ac:dyDescent="0.25"/>
    <row r="39" s="223" customFormat="1" x14ac:dyDescent="0.25"/>
    <row r="40" s="223" customFormat="1" x14ac:dyDescent="0.25"/>
  </sheetData>
  <mergeCells count="8">
    <mergeCell ref="G3:M3"/>
    <mergeCell ref="G5:G7"/>
    <mergeCell ref="H5:H7"/>
    <mergeCell ref="A5:A7"/>
    <mergeCell ref="B5:B7"/>
    <mergeCell ref="C5:C6"/>
    <mergeCell ref="D5:D6"/>
    <mergeCell ref="E5:E6"/>
  </mergeCells>
  <hyperlinks>
    <hyperlink ref="A1" location="TOC!A1" display="TOC"/>
  </hyperlinks>
  <pageMargins left="0.70866141732283472" right="0.70866141732283472" top="0.74803149606299213" bottom="0.74803149606299213" header="0.31496062992125984" footer="0.31496062992125984"/>
  <pageSetup paperSize="9" scale="79" orientation="landscape" r:id="rId1"/>
  <headerFooter>
    <oddHeader>&amp;C&amp;F</oddHeader>
    <oddFooter>&amp;C&amp;A
Page &amp;P of &amp;N</oddFooter>
  </headerFooter>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73"/>
  <sheetViews>
    <sheetView zoomScaleNormal="100" zoomScaleSheetLayoutView="100" workbookViewId="0"/>
  </sheetViews>
  <sheetFormatPr defaultRowHeight="15" x14ac:dyDescent="0.25"/>
  <cols>
    <col min="1" max="2" width="15.7109375" customWidth="1"/>
    <col min="3" max="10" width="8.7109375" customWidth="1"/>
    <col min="11" max="11" width="15.7109375" customWidth="1"/>
    <col min="12" max="15" width="8.7109375" customWidth="1"/>
    <col min="16" max="16" width="10.5703125" style="223" customWidth="1"/>
    <col min="17" max="18" width="8.7109375" style="223" customWidth="1"/>
    <col min="19" max="27" width="9.140625" style="223"/>
  </cols>
  <sheetData>
    <row r="1" spans="1:31" s="223" customFormat="1" x14ac:dyDescent="0.25">
      <c r="A1" s="222" t="s">
        <v>74</v>
      </c>
    </row>
    <row r="2" spans="1:31" s="223" customFormat="1" x14ac:dyDescent="0.25">
      <c r="A2" s="222"/>
    </row>
    <row r="3" spans="1:31" s="223" customFormat="1" ht="15.75" x14ac:dyDescent="0.25">
      <c r="A3" s="704" t="s">
        <v>569</v>
      </c>
      <c r="B3" s="704"/>
      <c r="C3" s="704"/>
      <c r="D3" s="704"/>
      <c r="E3" s="704"/>
      <c r="F3" s="704"/>
      <c r="G3" s="704"/>
      <c r="H3" s="704"/>
      <c r="I3" s="704"/>
      <c r="J3" s="704"/>
      <c r="K3" s="704"/>
      <c r="L3" s="704"/>
      <c r="M3" s="704"/>
    </row>
    <row r="4" spans="1:31" s="223" customFormat="1" x14ac:dyDescent="0.25">
      <c r="A4" s="510"/>
      <c r="B4" s="510"/>
      <c r="C4" s="510"/>
      <c r="D4" s="510"/>
      <c r="E4" s="510"/>
      <c r="F4" s="510"/>
      <c r="G4" s="510"/>
      <c r="H4" s="510"/>
      <c r="I4" s="510"/>
      <c r="J4" s="510"/>
      <c r="K4" s="510"/>
      <c r="L4" s="510"/>
      <c r="M4" s="510"/>
    </row>
    <row r="5" spans="1:31" ht="15" customHeight="1" x14ac:dyDescent="0.25">
      <c r="A5" s="691" t="s">
        <v>88</v>
      </c>
      <c r="B5" s="694" t="s">
        <v>366</v>
      </c>
      <c r="C5" s="697" t="s">
        <v>48</v>
      </c>
      <c r="D5" s="697"/>
      <c r="E5" s="694" t="s">
        <v>49</v>
      </c>
      <c r="F5" s="694"/>
      <c r="G5" s="694" t="s">
        <v>50</v>
      </c>
      <c r="H5" s="694"/>
      <c r="I5" s="694" t="s">
        <v>51</v>
      </c>
      <c r="J5" s="694"/>
      <c r="K5" s="701" t="s">
        <v>368</v>
      </c>
      <c r="L5" s="699" t="s">
        <v>181</v>
      </c>
      <c r="M5" s="699"/>
      <c r="N5" s="699" t="s">
        <v>180</v>
      </c>
      <c r="O5" s="699"/>
      <c r="Q5" s="338"/>
      <c r="R5" s="338"/>
      <c r="S5" s="511"/>
      <c r="T5" s="511"/>
      <c r="U5" s="338"/>
      <c r="V5" s="338"/>
      <c r="W5" s="338"/>
      <c r="X5" s="338"/>
      <c r="Y5" s="338"/>
      <c r="Z5" s="338"/>
      <c r="AA5" s="515"/>
      <c r="AB5" s="477"/>
      <c r="AC5" s="477"/>
      <c r="AD5" s="477"/>
      <c r="AE5" s="477"/>
    </row>
    <row r="6" spans="1:31" x14ac:dyDescent="0.25">
      <c r="A6" s="692"/>
      <c r="B6" s="695"/>
      <c r="C6" s="698"/>
      <c r="D6" s="698"/>
      <c r="E6" s="696"/>
      <c r="F6" s="696"/>
      <c r="G6" s="696"/>
      <c r="H6" s="696"/>
      <c r="I6" s="696"/>
      <c r="J6" s="696"/>
      <c r="K6" s="702"/>
      <c r="L6" s="700"/>
      <c r="M6" s="700"/>
      <c r="N6" s="700"/>
      <c r="O6" s="700"/>
      <c r="Q6" s="338"/>
      <c r="R6" s="338"/>
      <c r="S6" s="511"/>
      <c r="T6" s="511"/>
      <c r="U6" s="338"/>
      <c r="V6" s="338"/>
      <c r="W6" s="338"/>
      <c r="X6" s="338"/>
      <c r="Y6" s="338"/>
      <c r="Z6" s="338"/>
      <c r="AA6" s="515"/>
      <c r="AB6" s="477"/>
      <c r="AC6" s="477"/>
      <c r="AD6" s="477"/>
      <c r="AE6" s="477"/>
    </row>
    <row r="7" spans="1:31" x14ac:dyDescent="0.25">
      <c r="A7" s="693"/>
      <c r="B7" s="696"/>
      <c r="C7" s="7" t="s">
        <v>9</v>
      </c>
      <c r="D7" s="7" t="s">
        <v>10</v>
      </c>
      <c r="E7" s="8" t="s">
        <v>9</v>
      </c>
      <c r="F7" s="8" t="s">
        <v>10</v>
      </c>
      <c r="G7" s="8" t="s">
        <v>9</v>
      </c>
      <c r="H7" s="8" t="s">
        <v>10</v>
      </c>
      <c r="I7" s="8" t="s">
        <v>9</v>
      </c>
      <c r="J7" s="8" t="s">
        <v>10</v>
      </c>
      <c r="K7" s="703"/>
      <c r="L7" s="161" t="s">
        <v>9</v>
      </c>
      <c r="M7" s="161" t="s">
        <v>10</v>
      </c>
      <c r="N7" s="161" t="s">
        <v>9</v>
      </c>
      <c r="O7" s="161" t="s">
        <v>10</v>
      </c>
      <c r="Q7" s="338"/>
      <c r="R7" s="516"/>
      <c r="S7" s="516"/>
      <c r="T7" s="516"/>
      <c r="U7" s="517"/>
      <c r="V7" s="517"/>
      <c r="W7" s="517"/>
      <c r="X7" s="517"/>
      <c r="Y7" s="517"/>
      <c r="Z7" s="517"/>
      <c r="AA7" s="493"/>
      <c r="AB7" s="475"/>
      <c r="AC7" s="475"/>
      <c r="AD7" s="475"/>
      <c r="AE7" s="475"/>
    </row>
    <row r="8" spans="1:31" x14ac:dyDescent="0.25">
      <c r="A8" s="37" t="s">
        <v>12</v>
      </c>
      <c r="B8" s="50">
        <f>SUM(C8+E8+G8+I8)</f>
        <v>131</v>
      </c>
      <c r="C8" s="474">
        <v>31</v>
      </c>
      <c r="D8" s="183">
        <f t="shared" ref="D8:D21" si="0">C8/B8</f>
        <v>0.23664122137404581</v>
      </c>
      <c r="E8" s="474">
        <v>55</v>
      </c>
      <c r="F8" s="183">
        <f t="shared" ref="F8:F21" si="1">E8/B8</f>
        <v>0.41984732824427479</v>
      </c>
      <c r="G8" s="474">
        <v>26</v>
      </c>
      <c r="H8" s="183">
        <f t="shared" ref="H8:H21" si="2">G8/B8</f>
        <v>0.19847328244274809</v>
      </c>
      <c r="I8" s="474">
        <v>19</v>
      </c>
      <c r="J8" s="183">
        <f t="shared" ref="J8:J21" si="3">I8/B8</f>
        <v>0.14503816793893129</v>
      </c>
      <c r="K8" s="50">
        <f t="shared" ref="K8:K20" si="4">SUM(L8,N8)</f>
        <v>148</v>
      </c>
      <c r="L8" s="474">
        <v>63</v>
      </c>
      <c r="M8" s="184">
        <f t="shared" ref="M8:M21" si="5">L8/K8</f>
        <v>0.42567567567567566</v>
      </c>
      <c r="N8" s="474">
        <v>85</v>
      </c>
      <c r="O8" s="184">
        <f t="shared" ref="O8:O21" si="6">N8/K8</f>
        <v>0.57432432432432434</v>
      </c>
      <c r="Q8" s="494"/>
      <c r="R8" s="337"/>
      <c r="S8" s="337"/>
      <c r="T8" s="332"/>
      <c r="U8" s="337"/>
      <c r="V8" s="334"/>
      <c r="W8" s="337"/>
      <c r="X8" s="334"/>
      <c r="Y8" s="337"/>
      <c r="Z8" s="336"/>
      <c r="AA8" s="518"/>
      <c r="AB8" s="219"/>
      <c r="AC8" s="476"/>
      <c r="AD8" s="219"/>
      <c r="AE8" s="476"/>
    </row>
    <row r="9" spans="1:31" x14ac:dyDescent="0.25">
      <c r="A9" s="37" t="s">
        <v>14</v>
      </c>
      <c r="B9" s="50">
        <f t="shared" ref="B9:B20" si="7">SUM(C9+E9+G9+I9)</f>
        <v>183</v>
      </c>
      <c r="C9" s="474">
        <v>37</v>
      </c>
      <c r="D9" s="183">
        <f t="shared" si="0"/>
        <v>0.20218579234972678</v>
      </c>
      <c r="E9" s="474">
        <v>81</v>
      </c>
      <c r="F9" s="183">
        <f t="shared" si="1"/>
        <v>0.44262295081967212</v>
      </c>
      <c r="G9" s="474">
        <v>41</v>
      </c>
      <c r="H9" s="183">
        <f t="shared" si="2"/>
        <v>0.22404371584699453</v>
      </c>
      <c r="I9" s="474">
        <v>24</v>
      </c>
      <c r="J9" s="183">
        <f t="shared" si="3"/>
        <v>0.13114754098360656</v>
      </c>
      <c r="K9" s="50">
        <f t="shared" si="4"/>
        <v>183</v>
      </c>
      <c r="L9" s="474">
        <v>67</v>
      </c>
      <c r="M9" s="184">
        <f t="shared" si="5"/>
        <v>0.36612021857923499</v>
      </c>
      <c r="N9" s="474">
        <v>116</v>
      </c>
      <c r="O9" s="184">
        <f t="shared" si="6"/>
        <v>0.63387978142076506</v>
      </c>
      <c r="Q9" s="494"/>
      <c r="R9" s="337"/>
      <c r="S9" s="337"/>
      <c r="T9" s="332"/>
      <c r="U9" s="337"/>
      <c r="V9" s="334"/>
      <c r="W9" s="337"/>
      <c r="X9" s="334"/>
      <c r="Y9" s="337"/>
      <c r="Z9" s="336"/>
      <c r="AA9" s="518"/>
      <c r="AB9" s="219"/>
      <c r="AC9" s="476"/>
      <c r="AD9" s="219"/>
      <c r="AE9" s="476"/>
    </row>
    <row r="10" spans="1:31" x14ac:dyDescent="0.25">
      <c r="A10" s="37" t="s">
        <v>16</v>
      </c>
      <c r="B10" s="50">
        <f t="shared" si="7"/>
        <v>162</v>
      </c>
      <c r="C10" s="474">
        <v>33</v>
      </c>
      <c r="D10" s="183">
        <f t="shared" si="0"/>
        <v>0.20370370370370369</v>
      </c>
      <c r="E10" s="474">
        <v>78</v>
      </c>
      <c r="F10" s="183">
        <f t="shared" si="1"/>
        <v>0.48148148148148145</v>
      </c>
      <c r="G10" s="474">
        <v>37</v>
      </c>
      <c r="H10" s="183">
        <f t="shared" si="2"/>
        <v>0.22839506172839505</v>
      </c>
      <c r="I10" s="474">
        <v>14</v>
      </c>
      <c r="J10" s="183">
        <f t="shared" si="3"/>
        <v>8.6419753086419748E-2</v>
      </c>
      <c r="K10" s="50">
        <f t="shared" si="4"/>
        <v>199</v>
      </c>
      <c r="L10" s="474">
        <v>85</v>
      </c>
      <c r="M10" s="184">
        <f t="shared" si="5"/>
        <v>0.42713567839195982</v>
      </c>
      <c r="N10" s="474">
        <v>114</v>
      </c>
      <c r="O10" s="184">
        <f t="shared" si="6"/>
        <v>0.57286432160804024</v>
      </c>
      <c r="Q10" s="494"/>
      <c r="R10" s="337"/>
      <c r="S10" s="337"/>
      <c r="T10" s="332"/>
      <c r="U10" s="337"/>
      <c r="V10" s="334"/>
      <c r="W10" s="337"/>
      <c r="X10" s="334"/>
      <c r="Y10" s="337"/>
      <c r="Z10" s="336"/>
      <c r="AA10" s="518"/>
      <c r="AB10" s="219"/>
      <c r="AC10" s="476"/>
      <c r="AD10" s="219"/>
      <c r="AE10" s="476"/>
    </row>
    <row r="11" spans="1:31" x14ac:dyDescent="0.25">
      <c r="A11" s="37" t="s">
        <v>18</v>
      </c>
      <c r="B11" s="50">
        <f t="shared" si="7"/>
        <v>173</v>
      </c>
      <c r="C11" s="474">
        <v>35</v>
      </c>
      <c r="D11" s="183">
        <f t="shared" si="0"/>
        <v>0.20231213872832371</v>
      </c>
      <c r="E11" s="474">
        <v>78</v>
      </c>
      <c r="F11" s="183">
        <f t="shared" si="1"/>
        <v>0.45086705202312138</v>
      </c>
      <c r="G11" s="474">
        <v>43</v>
      </c>
      <c r="H11" s="183">
        <f t="shared" si="2"/>
        <v>0.24855491329479767</v>
      </c>
      <c r="I11" s="474">
        <v>17</v>
      </c>
      <c r="J11" s="183">
        <f t="shared" si="3"/>
        <v>9.8265895953757232E-2</v>
      </c>
      <c r="K11" s="50">
        <f t="shared" si="4"/>
        <v>205</v>
      </c>
      <c r="L11" s="474">
        <v>87</v>
      </c>
      <c r="M11" s="184">
        <f t="shared" si="5"/>
        <v>0.42439024390243901</v>
      </c>
      <c r="N11" s="474">
        <v>118</v>
      </c>
      <c r="O11" s="184">
        <f t="shared" si="6"/>
        <v>0.57560975609756093</v>
      </c>
      <c r="Q11" s="494"/>
      <c r="R11" s="337"/>
      <c r="S11" s="337"/>
      <c r="T11" s="332"/>
      <c r="U11" s="337"/>
      <c r="V11" s="334"/>
      <c r="W11" s="337"/>
      <c r="X11" s="334"/>
      <c r="Y11" s="337"/>
      <c r="Z11" s="336"/>
      <c r="AA11" s="518"/>
      <c r="AB11" s="219"/>
      <c r="AC11" s="476"/>
      <c r="AD11" s="219"/>
      <c r="AE11" s="476"/>
    </row>
    <row r="12" spans="1:31" x14ac:dyDescent="0.25">
      <c r="A12" s="37" t="s">
        <v>19</v>
      </c>
      <c r="B12" s="50">
        <f t="shared" si="7"/>
        <v>257</v>
      </c>
      <c r="C12" s="474">
        <v>65</v>
      </c>
      <c r="D12" s="183">
        <f t="shared" si="0"/>
        <v>0.25291828793774318</v>
      </c>
      <c r="E12" s="474">
        <v>112</v>
      </c>
      <c r="F12" s="183">
        <f t="shared" si="1"/>
        <v>0.43579766536964981</v>
      </c>
      <c r="G12" s="474">
        <v>63</v>
      </c>
      <c r="H12" s="183">
        <f t="shared" si="2"/>
        <v>0.24513618677042801</v>
      </c>
      <c r="I12" s="474">
        <v>17</v>
      </c>
      <c r="J12" s="183">
        <f t="shared" si="3"/>
        <v>6.6147859922178989E-2</v>
      </c>
      <c r="K12" s="50">
        <f t="shared" si="4"/>
        <v>262</v>
      </c>
      <c r="L12" s="474">
        <v>99</v>
      </c>
      <c r="M12" s="184">
        <f t="shared" si="5"/>
        <v>0.37786259541984735</v>
      </c>
      <c r="N12" s="474">
        <v>163</v>
      </c>
      <c r="O12" s="184">
        <f t="shared" si="6"/>
        <v>0.62213740458015265</v>
      </c>
      <c r="Q12" s="494"/>
      <c r="R12" s="337"/>
      <c r="S12" s="337"/>
      <c r="T12" s="332"/>
      <c r="U12" s="337"/>
      <c r="V12" s="334"/>
      <c r="W12" s="337"/>
      <c r="X12" s="334"/>
      <c r="Y12" s="337"/>
      <c r="Z12" s="336"/>
      <c r="AA12" s="518"/>
      <c r="AB12" s="219"/>
      <c r="AC12" s="476"/>
      <c r="AD12" s="219"/>
      <c r="AE12" s="476"/>
    </row>
    <row r="13" spans="1:31" x14ac:dyDescent="0.25">
      <c r="A13" s="37" t="s">
        <v>20</v>
      </c>
      <c r="B13" s="50">
        <f t="shared" si="7"/>
        <v>287</v>
      </c>
      <c r="C13" s="474">
        <v>72</v>
      </c>
      <c r="D13" s="183">
        <f t="shared" si="0"/>
        <v>0.25087108013937282</v>
      </c>
      <c r="E13" s="474">
        <v>112</v>
      </c>
      <c r="F13" s="183">
        <f t="shared" si="1"/>
        <v>0.3902439024390244</v>
      </c>
      <c r="G13" s="474">
        <v>74</v>
      </c>
      <c r="H13" s="183">
        <f t="shared" si="2"/>
        <v>0.25783972125435539</v>
      </c>
      <c r="I13" s="474">
        <v>29</v>
      </c>
      <c r="J13" s="183">
        <f t="shared" si="3"/>
        <v>0.10104529616724739</v>
      </c>
      <c r="K13" s="50">
        <f t="shared" si="4"/>
        <v>300</v>
      </c>
      <c r="L13" s="474">
        <v>148</v>
      </c>
      <c r="M13" s="184">
        <f t="shared" si="5"/>
        <v>0.49333333333333335</v>
      </c>
      <c r="N13" s="474">
        <v>152</v>
      </c>
      <c r="O13" s="184">
        <f t="shared" si="6"/>
        <v>0.50666666666666671</v>
      </c>
      <c r="Q13" s="494"/>
      <c r="R13" s="337"/>
      <c r="S13" s="337"/>
      <c r="T13" s="332"/>
      <c r="U13" s="337"/>
      <c r="V13" s="334"/>
      <c r="W13" s="337"/>
      <c r="X13" s="334"/>
      <c r="Y13" s="337"/>
      <c r="Z13" s="336"/>
      <c r="AA13" s="518"/>
      <c r="AB13" s="219"/>
      <c r="AC13" s="476"/>
      <c r="AD13" s="219"/>
      <c r="AE13" s="476"/>
    </row>
    <row r="14" spans="1:31" x14ac:dyDescent="0.25">
      <c r="A14" s="37" t="s">
        <v>83</v>
      </c>
      <c r="B14" s="50">
        <f t="shared" si="7"/>
        <v>188</v>
      </c>
      <c r="C14" s="474">
        <v>50</v>
      </c>
      <c r="D14" s="183">
        <f t="shared" si="0"/>
        <v>0.26595744680851063</v>
      </c>
      <c r="E14" s="474">
        <v>73</v>
      </c>
      <c r="F14" s="183">
        <f t="shared" si="1"/>
        <v>0.38829787234042551</v>
      </c>
      <c r="G14" s="474">
        <v>41</v>
      </c>
      <c r="H14" s="183">
        <f t="shared" si="2"/>
        <v>0.21808510638297873</v>
      </c>
      <c r="I14" s="474">
        <v>24</v>
      </c>
      <c r="J14" s="183">
        <f t="shared" si="3"/>
        <v>0.1276595744680851</v>
      </c>
      <c r="K14" s="50">
        <f t="shared" si="4"/>
        <v>186</v>
      </c>
      <c r="L14" s="474">
        <v>86</v>
      </c>
      <c r="M14" s="184">
        <f t="shared" si="5"/>
        <v>0.46236559139784944</v>
      </c>
      <c r="N14" s="474">
        <v>100</v>
      </c>
      <c r="O14" s="184">
        <f t="shared" si="6"/>
        <v>0.5376344086021505</v>
      </c>
      <c r="Q14" s="494"/>
      <c r="R14" s="337"/>
      <c r="S14" s="337"/>
      <c r="T14" s="332"/>
      <c r="U14" s="337"/>
      <c r="V14" s="334"/>
      <c r="W14" s="337"/>
      <c r="X14" s="334"/>
      <c r="Y14" s="337"/>
      <c r="Z14" s="336"/>
      <c r="AA14" s="518"/>
      <c r="AB14" s="219"/>
      <c r="AC14" s="476"/>
      <c r="AD14" s="219"/>
      <c r="AE14" s="476"/>
    </row>
    <row r="15" spans="1:31" x14ac:dyDescent="0.25">
      <c r="A15" s="37" t="s">
        <v>22</v>
      </c>
      <c r="B15" s="50">
        <f t="shared" si="7"/>
        <v>347</v>
      </c>
      <c r="C15" s="474">
        <v>86</v>
      </c>
      <c r="D15" s="183">
        <f t="shared" si="0"/>
        <v>0.2478386167146974</v>
      </c>
      <c r="E15" s="474">
        <v>148</v>
      </c>
      <c r="F15" s="183">
        <f t="shared" si="1"/>
        <v>0.4265129682997118</v>
      </c>
      <c r="G15" s="474">
        <v>77</v>
      </c>
      <c r="H15" s="183">
        <f t="shared" si="2"/>
        <v>0.22190201729106629</v>
      </c>
      <c r="I15" s="474">
        <v>36</v>
      </c>
      <c r="J15" s="183">
        <f t="shared" si="3"/>
        <v>0.1037463976945245</v>
      </c>
      <c r="K15" s="50">
        <f t="shared" si="4"/>
        <v>365</v>
      </c>
      <c r="L15" s="474">
        <v>176</v>
      </c>
      <c r="M15" s="184">
        <f t="shared" si="5"/>
        <v>0.48219178082191783</v>
      </c>
      <c r="N15" s="474">
        <v>189</v>
      </c>
      <c r="O15" s="184">
        <f t="shared" si="6"/>
        <v>0.51780821917808217</v>
      </c>
      <c r="Q15" s="494"/>
      <c r="R15" s="337"/>
      <c r="S15" s="337"/>
      <c r="T15" s="332"/>
      <c r="U15" s="337"/>
      <c r="V15" s="334"/>
      <c r="W15" s="337"/>
      <c r="X15" s="334"/>
      <c r="Y15" s="337"/>
      <c r="Z15" s="336"/>
      <c r="AA15" s="518"/>
      <c r="AB15" s="219"/>
      <c r="AC15" s="476"/>
      <c r="AD15" s="219"/>
      <c r="AE15" s="476"/>
    </row>
    <row r="16" spans="1:31" x14ac:dyDescent="0.25">
      <c r="A16" s="37" t="s">
        <v>84</v>
      </c>
      <c r="B16" s="50">
        <f t="shared" si="7"/>
        <v>229</v>
      </c>
      <c r="C16" s="474">
        <v>58</v>
      </c>
      <c r="D16" s="183">
        <f t="shared" si="0"/>
        <v>0.25327510917030566</v>
      </c>
      <c r="E16" s="474">
        <v>104</v>
      </c>
      <c r="F16" s="183">
        <f t="shared" si="1"/>
        <v>0.45414847161572053</v>
      </c>
      <c r="G16" s="474">
        <v>41</v>
      </c>
      <c r="H16" s="183">
        <f t="shared" si="2"/>
        <v>0.17903930131004367</v>
      </c>
      <c r="I16" s="474">
        <v>26</v>
      </c>
      <c r="J16" s="183">
        <f t="shared" si="3"/>
        <v>0.11353711790393013</v>
      </c>
      <c r="K16" s="50">
        <f t="shared" si="4"/>
        <v>235</v>
      </c>
      <c r="L16" s="474">
        <v>107</v>
      </c>
      <c r="M16" s="184">
        <f t="shared" si="5"/>
        <v>0.4553191489361702</v>
      </c>
      <c r="N16" s="474">
        <v>128</v>
      </c>
      <c r="O16" s="184">
        <f t="shared" si="6"/>
        <v>0.5446808510638298</v>
      </c>
      <c r="Q16" s="494"/>
      <c r="R16" s="337"/>
      <c r="S16" s="337"/>
      <c r="T16" s="332"/>
      <c r="U16" s="337"/>
      <c r="V16" s="334"/>
      <c r="W16" s="337"/>
      <c r="X16" s="334"/>
      <c r="Y16" s="337"/>
      <c r="Z16" s="336"/>
      <c r="AA16" s="518"/>
      <c r="AB16" s="219"/>
      <c r="AC16" s="476"/>
      <c r="AD16" s="219"/>
      <c r="AE16" s="476"/>
    </row>
    <row r="17" spans="1:31" x14ac:dyDescent="0.25">
      <c r="A17" s="37" t="s">
        <v>85</v>
      </c>
      <c r="B17" s="50">
        <f t="shared" si="7"/>
        <v>108</v>
      </c>
      <c r="C17" s="474">
        <v>29</v>
      </c>
      <c r="D17" s="183">
        <f t="shared" si="0"/>
        <v>0.26851851851851855</v>
      </c>
      <c r="E17" s="474">
        <v>50</v>
      </c>
      <c r="F17" s="183">
        <f t="shared" si="1"/>
        <v>0.46296296296296297</v>
      </c>
      <c r="G17" s="474">
        <v>21</v>
      </c>
      <c r="H17" s="183">
        <f t="shared" si="2"/>
        <v>0.19444444444444445</v>
      </c>
      <c r="I17" s="474">
        <v>8</v>
      </c>
      <c r="J17" s="183">
        <f t="shared" si="3"/>
        <v>7.407407407407407E-2</v>
      </c>
      <c r="K17" s="50">
        <f t="shared" si="4"/>
        <v>107</v>
      </c>
      <c r="L17" s="474">
        <v>50</v>
      </c>
      <c r="M17" s="184">
        <f t="shared" si="5"/>
        <v>0.46728971962616822</v>
      </c>
      <c r="N17" s="474">
        <v>57</v>
      </c>
      <c r="O17" s="184">
        <f t="shared" si="6"/>
        <v>0.53271028037383172</v>
      </c>
      <c r="Q17" s="494"/>
      <c r="R17" s="337"/>
      <c r="S17" s="337"/>
      <c r="T17" s="332"/>
      <c r="U17" s="337"/>
      <c r="V17" s="334"/>
      <c r="W17" s="337"/>
      <c r="X17" s="334"/>
      <c r="Y17" s="337"/>
      <c r="Z17" s="336"/>
      <c r="AA17" s="518"/>
      <c r="AB17" s="219"/>
      <c r="AC17" s="476"/>
      <c r="AD17" s="219"/>
      <c r="AE17" s="476"/>
    </row>
    <row r="18" spans="1:31" x14ac:dyDescent="0.25">
      <c r="A18" s="37" t="s">
        <v>86</v>
      </c>
      <c r="B18" s="50">
        <f t="shared" si="7"/>
        <v>119</v>
      </c>
      <c r="C18" s="474">
        <v>34</v>
      </c>
      <c r="D18" s="183">
        <f t="shared" si="0"/>
        <v>0.2857142857142857</v>
      </c>
      <c r="E18" s="474">
        <v>57</v>
      </c>
      <c r="F18" s="183">
        <f t="shared" si="1"/>
        <v>0.47899159663865548</v>
      </c>
      <c r="G18" s="474">
        <v>13</v>
      </c>
      <c r="H18" s="183">
        <f t="shared" si="2"/>
        <v>0.1092436974789916</v>
      </c>
      <c r="I18" s="474">
        <v>15</v>
      </c>
      <c r="J18" s="183">
        <f t="shared" si="3"/>
        <v>0.12605042016806722</v>
      </c>
      <c r="K18" s="50">
        <f t="shared" si="4"/>
        <v>164</v>
      </c>
      <c r="L18" s="474">
        <v>72</v>
      </c>
      <c r="M18" s="184">
        <f t="shared" si="5"/>
        <v>0.43902439024390244</v>
      </c>
      <c r="N18" s="474">
        <v>92</v>
      </c>
      <c r="O18" s="184">
        <f t="shared" si="6"/>
        <v>0.56097560975609762</v>
      </c>
      <c r="Q18" s="494"/>
      <c r="R18" s="337"/>
      <c r="S18" s="337"/>
      <c r="T18" s="332"/>
      <c r="U18" s="337"/>
      <c r="V18" s="334"/>
      <c r="W18" s="337"/>
      <c r="X18" s="334"/>
      <c r="Y18" s="337"/>
      <c r="Z18" s="336"/>
      <c r="AA18" s="518"/>
      <c r="AB18" s="219"/>
      <c r="AC18" s="476"/>
      <c r="AD18" s="219"/>
      <c r="AE18" s="476"/>
    </row>
    <row r="19" spans="1:31" x14ac:dyDescent="0.25">
      <c r="A19" s="37" t="s">
        <v>87</v>
      </c>
      <c r="B19" s="50">
        <f t="shared" si="7"/>
        <v>332</v>
      </c>
      <c r="C19" s="474">
        <v>83</v>
      </c>
      <c r="D19" s="183">
        <f t="shared" si="0"/>
        <v>0.25</v>
      </c>
      <c r="E19" s="474">
        <v>145</v>
      </c>
      <c r="F19" s="183">
        <f t="shared" si="1"/>
        <v>0.43674698795180722</v>
      </c>
      <c r="G19" s="474">
        <v>67</v>
      </c>
      <c r="H19" s="183">
        <f t="shared" si="2"/>
        <v>0.20180722891566266</v>
      </c>
      <c r="I19" s="474">
        <v>37</v>
      </c>
      <c r="J19" s="183">
        <f t="shared" si="3"/>
        <v>0.11144578313253012</v>
      </c>
      <c r="K19" s="50">
        <f t="shared" si="4"/>
        <v>351</v>
      </c>
      <c r="L19" s="474">
        <v>153</v>
      </c>
      <c r="M19" s="184">
        <f t="shared" si="5"/>
        <v>0.4358974358974359</v>
      </c>
      <c r="N19" s="474">
        <v>198</v>
      </c>
      <c r="O19" s="184">
        <f t="shared" si="6"/>
        <v>0.5641025641025641</v>
      </c>
      <c r="Q19" s="494"/>
      <c r="R19" s="337"/>
      <c r="S19" s="337"/>
      <c r="T19" s="332"/>
      <c r="U19" s="337"/>
      <c r="V19" s="334"/>
      <c r="W19" s="337"/>
      <c r="X19" s="334"/>
      <c r="Y19" s="337"/>
      <c r="Z19" s="336"/>
      <c r="AA19" s="518"/>
      <c r="AB19" s="219"/>
      <c r="AC19" s="476"/>
      <c r="AD19" s="219"/>
      <c r="AE19" s="476"/>
    </row>
    <row r="20" spans="1:31" x14ac:dyDescent="0.25">
      <c r="A20" s="37" t="s">
        <v>27</v>
      </c>
      <c r="B20" s="50">
        <f t="shared" si="7"/>
        <v>98</v>
      </c>
      <c r="C20" s="474">
        <v>14</v>
      </c>
      <c r="D20" s="183">
        <f t="shared" si="0"/>
        <v>0.14285714285714285</v>
      </c>
      <c r="E20" s="474">
        <v>53</v>
      </c>
      <c r="F20" s="183">
        <f t="shared" si="1"/>
        <v>0.54081632653061229</v>
      </c>
      <c r="G20" s="474">
        <v>21</v>
      </c>
      <c r="H20" s="183">
        <f t="shared" si="2"/>
        <v>0.21428571428571427</v>
      </c>
      <c r="I20" s="474">
        <v>10</v>
      </c>
      <c r="J20" s="183">
        <f t="shared" si="3"/>
        <v>0.10204081632653061</v>
      </c>
      <c r="K20" s="50">
        <f t="shared" si="4"/>
        <v>101</v>
      </c>
      <c r="L20" s="474">
        <v>40</v>
      </c>
      <c r="M20" s="184">
        <f t="shared" si="5"/>
        <v>0.39603960396039606</v>
      </c>
      <c r="N20" s="474">
        <v>61</v>
      </c>
      <c r="O20" s="184">
        <f t="shared" si="6"/>
        <v>0.60396039603960394</v>
      </c>
      <c r="Q20" s="494"/>
      <c r="R20" s="337"/>
      <c r="S20" s="337"/>
      <c r="T20" s="332"/>
      <c r="U20" s="337"/>
      <c r="V20" s="334"/>
      <c r="W20" s="337"/>
      <c r="X20" s="334"/>
      <c r="Y20" s="337"/>
      <c r="Z20" s="336"/>
      <c r="AA20" s="518"/>
      <c r="AB20" s="219"/>
      <c r="AC20" s="476"/>
      <c r="AD20" s="219"/>
      <c r="AE20" s="476"/>
    </row>
    <row r="21" spans="1:31" s="53" customFormat="1" x14ac:dyDescent="0.25">
      <c r="A21" s="177" t="s">
        <v>99</v>
      </c>
      <c r="B21" s="297">
        <f>SUM(B8:B20)</f>
        <v>2614</v>
      </c>
      <c r="C21" s="298">
        <f>SUM(C8:C20)</f>
        <v>627</v>
      </c>
      <c r="D21" s="299">
        <f t="shared" si="0"/>
        <v>0.23986228003060445</v>
      </c>
      <c r="E21" s="298">
        <f>SUM(E8:E20)</f>
        <v>1146</v>
      </c>
      <c r="F21" s="299">
        <f t="shared" si="1"/>
        <v>0.43840856924254018</v>
      </c>
      <c r="G21" s="298">
        <f>SUM(G8:G20)</f>
        <v>565</v>
      </c>
      <c r="H21" s="299">
        <f t="shared" si="2"/>
        <v>0.21614384085692426</v>
      </c>
      <c r="I21" s="298">
        <f>SUM(I8:I20)</f>
        <v>276</v>
      </c>
      <c r="J21" s="299">
        <f t="shared" si="3"/>
        <v>0.10558530986993114</v>
      </c>
      <c r="K21" s="291">
        <f>SUM(K8:K20)</f>
        <v>2806</v>
      </c>
      <c r="L21" s="177">
        <f>SUM(L8:L20)</f>
        <v>1233</v>
      </c>
      <c r="M21" s="300">
        <f t="shared" si="5"/>
        <v>0.43941553813257306</v>
      </c>
      <c r="N21" s="177">
        <f>SUM(N8:N20)</f>
        <v>1573</v>
      </c>
      <c r="O21" s="300">
        <f t="shared" si="6"/>
        <v>0.56058446186742694</v>
      </c>
      <c r="P21" s="273"/>
      <c r="Q21" s="494"/>
      <c r="R21" s="337"/>
      <c r="S21" s="519"/>
      <c r="T21" s="332"/>
      <c r="U21" s="519"/>
      <c r="V21" s="334"/>
      <c r="W21" s="519"/>
      <c r="X21" s="334"/>
      <c r="Y21" s="519"/>
      <c r="Z21" s="336"/>
      <c r="AA21" s="518"/>
      <c r="AB21" s="219"/>
      <c r="AC21" s="476"/>
      <c r="AD21" s="219"/>
      <c r="AE21" s="476"/>
    </row>
    <row r="22" spans="1:31" s="223" customFormat="1" x14ac:dyDescent="0.25">
      <c r="A22" s="494" t="s">
        <v>487</v>
      </c>
      <c r="B22" s="247"/>
      <c r="C22" s="247"/>
      <c r="D22" s="247"/>
      <c r="E22" s="247"/>
      <c r="F22" s="247"/>
      <c r="G22" s="247"/>
      <c r="H22" s="247"/>
      <c r="I22" s="247"/>
      <c r="J22" s="247"/>
      <c r="K22" s="247"/>
      <c r="L22" s="247"/>
      <c r="M22" s="247"/>
      <c r="N22" s="247"/>
      <c r="O22" s="523"/>
    </row>
    <row r="23" spans="1:31" s="223" customFormat="1" x14ac:dyDescent="0.25">
      <c r="A23" s="494" t="s">
        <v>367</v>
      </c>
    </row>
    <row r="24" spans="1:31" s="223" customFormat="1" x14ac:dyDescent="0.25">
      <c r="A24" s="494"/>
    </row>
    <row r="25" spans="1:31" s="223" customFormat="1" ht="15.75" x14ac:dyDescent="0.25">
      <c r="A25" s="704" t="s">
        <v>570</v>
      </c>
      <c r="B25" s="704"/>
      <c r="C25" s="704"/>
      <c r="D25" s="704"/>
      <c r="E25" s="704"/>
      <c r="F25" s="704"/>
      <c r="G25" s="704"/>
      <c r="H25" s="704"/>
      <c r="I25" s="704"/>
      <c r="J25" s="704"/>
      <c r="K25" s="704"/>
      <c r="L25" s="704"/>
      <c r="M25" s="704"/>
    </row>
    <row r="26" spans="1:31" s="223" customFormat="1" x14ac:dyDescent="0.25">
      <c r="A26" s="510"/>
      <c r="B26" s="510"/>
      <c r="C26" s="510"/>
      <c r="D26" s="510"/>
      <c r="E26" s="510"/>
      <c r="F26" s="510"/>
      <c r="G26" s="510"/>
      <c r="H26" s="510"/>
      <c r="I26" s="510"/>
      <c r="J26" s="510"/>
      <c r="K26" s="510"/>
      <c r="L26" s="510"/>
      <c r="M26" s="510"/>
      <c r="N26" s="247"/>
      <c r="O26" s="523"/>
      <c r="Q26" s="520"/>
      <c r="R26" s="229"/>
      <c r="S26" s="229"/>
      <c r="T26" s="229"/>
      <c r="U26" s="229"/>
      <c r="V26" s="229"/>
      <c r="W26" s="229"/>
      <c r="X26" s="229"/>
      <c r="Y26" s="229"/>
      <c r="Z26" s="229"/>
      <c r="AA26" s="229"/>
      <c r="AB26" s="229"/>
      <c r="AC26" s="229"/>
      <c r="AD26" s="229"/>
      <c r="AE26" s="229"/>
    </row>
    <row r="27" spans="1:31" ht="15" customHeight="1" x14ac:dyDescent="0.25">
      <c r="A27" s="691" t="s">
        <v>88</v>
      </c>
      <c r="B27" s="694" t="s">
        <v>366</v>
      </c>
      <c r="C27" s="697" t="s">
        <v>48</v>
      </c>
      <c r="D27" s="697"/>
      <c r="E27" s="694" t="s">
        <v>49</v>
      </c>
      <c r="F27" s="694"/>
      <c r="G27" s="694" t="s">
        <v>50</v>
      </c>
      <c r="H27" s="694"/>
      <c r="I27" s="694" t="s">
        <v>51</v>
      </c>
      <c r="J27" s="694"/>
      <c r="K27" s="701" t="s">
        <v>368</v>
      </c>
      <c r="L27" s="699" t="s">
        <v>181</v>
      </c>
      <c r="M27" s="699"/>
      <c r="N27" s="699" t="s">
        <v>180</v>
      </c>
      <c r="O27" s="699"/>
      <c r="Q27" s="512"/>
      <c r="R27" s="493"/>
      <c r="S27" s="512"/>
      <c r="T27" s="512"/>
      <c r="U27" s="512"/>
      <c r="V27" s="512"/>
      <c r="W27" s="512"/>
      <c r="X27" s="512"/>
      <c r="Y27" s="512"/>
      <c r="Z27" s="512"/>
      <c r="AA27" s="493"/>
      <c r="AB27" s="477"/>
      <c r="AC27" s="477"/>
      <c r="AD27" s="477"/>
      <c r="AE27" s="477"/>
    </row>
    <row r="28" spans="1:31" x14ac:dyDescent="0.25">
      <c r="A28" s="692"/>
      <c r="B28" s="695"/>
      <c r="C28" s="698"/>
      <c r="D28" s="698"/>
      <c r="E28" s="696"/>
      <c r="F28" s="696"/>
      <c r="G28" s="696"/>
      <c r="H28" s="696"/>
      <c r="I28" s="696"/>
      <c r="J28" s="696"/>
      <c r="K28" s="702"/>
      <c r="L28" s="700"/>
      <c r="M28" s="700"/>
      <c r="N28" s="700"/>
      <c r="O28" s="700"/>
      <c r="Q28" s="512"/>
      <c r="R28" s="337"/>
      <c r="S28" s="337"/>
      <c r="T28" s="337"/>
      <c r="U28" s="337"/>
      <c r="V28" s="337"/>
      <c r="W28" s="337"/>
      <c r="X28" s="337"/>
      <c r="Y28" s="337"/>
      <c r="Z28" s="337"/>
      <c r="AA28" s="337"/>
      <c r="AB28" s="219"/>
      <c r="AC28" s="219"/>
      <c r="AD28" s="219"/>
      <c r="AE28" s="219"/>
    </row>
    <row r="29" spans="1:31" x14ac:dyDescent="0.25">
      <c r="A29" s="693"/>
      <c r="B29" s="696"/>
      <c r="C29" s="7" t="s">
        <v>9</v>
      </c>
      <c r="D29" s="7" t="s">
        <v>10</v>
      </c>
      <c r="E29" s="8" t="s">
        <v>9</v>
      </c>
      <c r="F29" s="8" t="s">
        <v>10</v>
      </c>
      <c r="G29" s="8" t="s">
        <v>9</v>
      </c>
      <c r="H29" s="8" t="s">
        <v>10</v>
      </c>
      <c r="I29" s="8" t="s">
        <v>9</v>
      </c>
      <c r="J29" s="8" t="s">
        <v>10</v>
      </c>
      <c r="K29" s="703"/>
      <c r="L29" s="161" t="s">
        <v>9</v>
      </c>
      <c r="M29" s="161" t="s">
        <v>10</v>
      </c>
      <c r="N29" s="161" t="s">
        <v>9</v>
      </c>
      <c r="O29" s="161" t="s">
        <v>10</v>
      </c>
      <c r="Q29" s="340"/>
      <c r="R29" s="337"/>
      <c r="S29" s="337"/>
      <c r="T29" s="521"/>
      <c r="U29" s="337"/>
      <c r="V29" s="521"/>
      <c r="W29" s="337"/>
      <c r="X29" s="521"/>
      <c r="Y29" s="337"/>
      <c r="Z29" s="521"/>
      <c r="AA29" s="337"/>
      <c r="AB29" s="219"/>
      <c r="AC29" s="476"/>
      <c r="AD29" s="219"/>
      <c r="AE29" s="476"/>
    </row>
    <row r="30" spans="1:31" x14ac:dyDescent="0.25">
      <c r="A30" s="37" t="s">
        <v>12</v>
      </c>
      <c r="B30" s="50">
        <f t="shared" ref="B30:B42" si="8">SUM(C30,E30,G30,I30)</f>
        <v>28</v>
      </c>
      <c r="C30" s="474">
        <v>6</v>
      </c>
      <c r="D30" s="183">
        <f t="shared" ref="D30:D43" si="9">C30/B30</f>
        <v>0.21428571428571427</v>
      </c>
      <c r="E30" s="474">
        <v>9</v>
      </c>
      <c r="F30" s="183">
        <f t="shared" ref="F30:F43" si="10">E30/B30</f>
        <v>0.32142857142857145</v>
      </c>
      <c r="G30" s="474">
        <v>8</v>
      </c>
      <c r="H30" s="183">
        <f t="shared" ref="H30:H43" si="11">G30/B30</f>
        <v>0.2857142857142857</v>
      </c>
      <c r="I30" s="474">
        <v>5</v>
      </c>
      <c r="J30" s="183">
        <f t="shared" ref="J30:J43" si="12">I30/B30</f>
        <v>0.17857142857142858</v>
      </c>
      <c r="K30" s="50">
        <f t="shared" ref="K30:K42" si="13">SUM(L30,N30)</f>
        <v>42</v>
      </c>
      <c r="L30" s="474">
        <v>16</v>
      </c>
      <c r="M30" s="184">
        <f t="shared" ref="M30:M43" si="14">L30/K30</f>
        <v>0.38095238095238093</v>
      </c>
      <c r="N30" s="474">
        <v>26</v>
      </c>
      <c r="O30" s="184">
        <f t="shared" ref="O30:O43" si="15">N30/K30</f>
        <v>0.61904761904761907</v>
      </c>
      <c r="Q30" s="340"/>
      <c r="R30" s="337"/>
      <c r="S30" s="337"/>
      <c r="T30" s="521"/>
      <c r="U30" s="337"/>
      <c r="V30" s="521"/>
      <c r="W30" s="337"/>
      <c r="X30" s="521"/>
      <c r="Y30" s="337"/>
      <c r="Z30" s="521"/>
      <c r="AA30" s="337"/>
      <c r="AB30" s="219"/>
      <c r="AC30" s="476"/>
      <c r="AD30" s="219"/>
      <c r="AE30" s="476"/>
    </row>
    <row r="31" spans="1:31" x14ac:dyDescent="0.25">
      <c r="A31" s="37" t="s">
        <v>14</v>
      </c>
      <c r="B31" s="50">
        <f t="shared" si="8"/>
        <v>51</v>
      </c>
      <c r="C31" s="474">
        <v>13</v>
      </c>
      <c r="D31" s="183">
        <f t="shared" si="9"/>
        <v>0.25490196078431371</v>
      </c>
      <c r="E31" s="474">
        <v>21</v>
      </c>
      <c r="F31" s="183">
        <f t="shared" si="10"/>
        <v>0.41176470588235292</v>
      </c>
      <c r="G31" s="474">
        <v>10</v>
      </c>
      <c r="H31" s="183">
        <f t="shared" si="11"/>
        <v>0.19607843137254902</v>
      </c>
      <c r="I31" s="474">
        <v>7</v>
      </c>
      <c r="J31" s="183">
        <f t="shared" si="12"/>
        <v>0.13725490196078433</v>
      </c>
      <c r="K31" s="50">
        <f t="shared" si="13"/>
        <v>52</v>
      </c>
      <c r="L31" s="474">
        <v>23</v>
      </c>
      <c r="M31" s="184">
        <f t="shared" si="14"/>
        <v>0.44230769230769229</v>
      </c>
      <c r="N31" s="474">
        <v>29</v>
      </c>
      <c r="O31" s="184">
        <f t="shared" si="15"/>
        <v>0.55769230769230771</v>
      </c>
      <c r="Q31" s="340"/>
      <c r="R31" s="337"/>
      <c r="S31" s="337"/>
      <c r="T31" s="521"/>
      <c r="U31" s="337"/>
      <c r="V31" s="521"/>
      <c r="W31" s="337"/>
      <c r="X31" s="521"/>
      <c r="Y31" s="337"/>
      <c r="Z31" s="521"/>
      <c r="AA31" s="337"/>
      <c r="AB31" s="219"/>
      <c r="AC31" s="476"/>
      <c r="AD31" s="219"/>
      <c r="AE31" s="476"/>
    </row>
    <row r="32" spans="1:31" x14ac:dyDescent="0.25">
      <c r="A32" s="37" t="s">
        <v>16</v>
      </c>
      <c r="B32" s="50">
        <f t="shared" si="8"/>
        <v>53</v>
      </c>
      <c r="C32" s="474">
        <v>13</v>
      </c>
      <c r="D32" s="183">
        <f t="shared" si="9"/>
        <v>0.24528301886792453</v>
      </c>
      <c r="E32" s="474">
        <v>23</v>
      </c>
      <c r="F32" s="183">
        <f t="shared" si="10"/>
        <v>0.43396226415094341</v>
      </c>
      <c r="G32" s="474">
        <v>11</v>
      </c>
      <c r="H32" s="183">
        <f t="shared" si="11"/>
        <v>0.20754716981132076</v>
      </c>
      <c r="I32" s="474">
        <v>6</v>
      </c>
      <c r="J32" s="183">
        <f t="shared" si="12"/>
        <v>0.11320754716981132</v>
      </c>
      <c r="K32" s="50">
        <f t="shared" si="13"/>
        <v>56</v>
      </c>
      <c r="L32" s="474">
        <v>23</v>
      </c>
      <c r="M32" s="184">
        <f t="shared" si="14"/>
        <v>0.4107142857142857</v>
      </c>
      <c r="N32" s="474">
        <v>33</v>
      </c>
      <c r="O32" s="184">
        <f t="shared" si="15"/>
        <v>0.5892857142857143</v>
      </c>
      <c r="Q32" s="340"/>
      <c r="R32" s="337"/>
      <c r="S32" s="337"/>
      <c r="T32" s="521"/>
      <c r="U32" s="337"/>
      <c r="V32" s="521"/>
      <c r="W32" s="337"/>
      <c r="X32" s="521"/>
      <c r="Y32" s="337"/>
      <c r="Z32" s="521"/>
      <c r="AA32" s="337"/>
      <c r="AB32" s="219"/>
      <c r="AC32" s="476"/>
      <c r="AD32" s="219"/>
      <c r="AE32" s="476"/>
    </row>
    <row r="33" spans="1:31" x14ac:dyDescent="0.25">
      <c r="A33" s="37" t="s">
        <v>18</v>
      </c>
      <c r="B33" s="50">
        <f t="shared" si="8"/>
        <v>48</v>
      </c>
      <c r="C33" s="474">
        <v>11</v>
      </c>
      <c r="D33" s="183">
        <f t="shared" si="9"/>
        <v>0.22916666666666666</v>
      </c>
      <c r="E33" s="474">
        <v>24</v>
      </c>
      <c r="F33" s="183">
        <f t="shared" si="10"/>
        <v>0.5</v>
      </c>
      <c r="G33" s="474">
        <v>10</v>
      </c>
      <c r="H33" s="183">
        <f t="shared" si="11"/>
        <v>0.20833333333333334</v>
      </c>
      <c r="I33" s="474">
        <v>3</v>
      </c>
      <c r="J33" s="183">
        <f t="shared" si="12"/>
        <v>6.25E-2</v>
      </c>
      <c r="K33" s="50">
        <f t="shared" si="13"/>
        <v>52</v>
      </c>
      <c r="L33" s="474">
        <v>21</v>
      </c>
      <c r="M33" s="184">
        <f t="shared" si="14"/>
        <v>0.40384615384615385</v>
      </c>
      <c r="N33" s="474">
        <v>31</v>
      </c>
      <c r="O33" s="184">
        <f t="shared" si="15"/>
        <v>0.59615384615384615</v>
      </c>
      <c r="Q33" s="340"/>
      <c r="R33" s="337"/>
      <c r="S33" s="337"/>
      <c r="T33" s="521"/>
      <c r="U33" s="337"/>
      <c r="V33" s="521"/>
      <c r="W33" s="337"/>
      <c r="X33" s="521"/>
      <c r="Y33" s="337"/>
      <c r="Z33" s="521"/>
      <c r="AA33" s="337"/>
      <c r="AB33" s="219"/>
      <c r="AC33" s="476"/>
      <c r="AD33" s="219"/>
      <c r="AE33" s="476"/>
    </row>
    <row r="34" spans="1:31" x14ac:dyDescent="0.25">
      <c r="A34" s="37" t="s">
        <v>19</v>
      </c>
      <c r="B34" s="50">
        <f t="shared" si="8"/>
        <v>86</v>
      </c>
      <c r="C34" s="474">
        <v>24</v>
      </c>
      <c r="D34" s="183">
        <f t="shared" si="9"/>
        <v>0.27906976744186046</v>
      </c>
      <c r="E34" s="474">
        <v>36</v>
      </c>
      <c r="F34" s="183">
        <f t="shared" si="10"/>
        <v>0.41860465116279072</v>
      </c>
      <c r="G34" s="474">
        <v>21</v>
      </c>
      <c r="H34" s="183">
        <f t="shared" si="11"/>
        <v>0.2441860465116279</v>
      </c>
      <c r="I34" s="474">
        <v>5</v>
      </c>
      <c r="J34" s="183">
        <f t="shared" si="12"/>
        <v>5.8139534883720929E-2</v>
      </c>
      <c r="K34" s="50">
        <f t="shared" si="13"/>
        <v>86</v>
      </c>
      <c r="L34" s="474">
        <v>31</v>
      </c>
      <c r="M34" s="184">
        <f t="shared" si="14"/>
        <v>0.36046511627906974</v>
      </c>
      <c r="N34" s="474">
        <v>55</v>
      </c>
      <c r="O34" s="184">
        <f t="shared" si="15"/>
        <v>0.63953488372093026</v>
      </c>
      <c r="Q34" s="340"/>
      <c r="R34" s="337"/>
      <c r="S34" s="337"/>
      <c r="T34" s="521"/>
      <c r="U34" s="337"/>
      <c r="V34" s="521"/>
      <c r="W34" s="337"/>
      <c r="X34" s="521"/>
      <c r="Y34" s="337"/>
      <c r="Z34" s="521"/>
      <c r="AA34" s="337"/>
      <c r="AB34" s="219"/>
      <c r="AC34" s="476"/>
      <c r="AD34" s="219"/>
      <c r="AE34" s="476"/>
    </row>
    <row r="35" spans="1:31" x14ac:dyDescent="0.25">
      <c r="A35" s="37" t="s">
        <v>20</v>
      </c>
      <c r="B35" s="50">
        <f t="shared" si="8"/>
        <v>81</v>
      </c>
      <c r="C35" s="474">
        <v>20</v>
      </c>
      <c r="D35" s="183">
        <f t="shared" si="9"/>
        <v>0.24691358024691357</v>
      </c>
      <c r="E35" s="474">
        <v>39</v>
      </c>
      <c r="F35" s="183">
        <f t="shared" si="10"/>
        <v>0.48148148148148145</v>
      </c>
      <c r="G35" s="474">
        <v>17</v>
      </c>
      <c r="H35" s="183">
        <f t="shared" si="11"/>
        <v>0.20987654320987653</v>
      </c>
      <c r="I35" s="474">
        <v>5</v>
      </c>
      <c r="J35" s="183">
        <f t="shared" si="12"/>
        <v>6.1728395061728392E-2</v>
      </c>
      <c r="K35" s="50">
        <f t="shared" si="13"/>
        <v>83</v>
      </c>
      <c r="L35" s="474">
        <v>38</v>
      </c>
      <c r="M35" s="184">
        <f t="shared" si="14"/>
        <v>0.45783132530120479</v>
      </c>
      <c r="N35" s="474">
        <v>45</v>
      </c>
      <c r="O35" s="184">
        <f t="shared" si="15"/>
        <v>0.54216867469879515</v>
      </c>
      <c r="Q35" s="340"/>
      <c r="R35" s="337"/>
      <c r="S35" s="337"/>
      <c r="T35" s="521"/>
      <c r="U35" s="337"/>
      <c r="V35" s="521"/>
      <c r="W35" s="337"/>
      <c r="X35" s="521"/>
      <c r="Y35" s="337"/>
      <c r="Z35" s="521"/>
      <c r="AA35" s="337"/>
      <c r="AB35" s="219"/>
      <c r="AC35" s="476"/>
      <c r="AD35" s="219"/>
      <c r="AE35" s="476"/>
    </row>
    <row r="36" spans="1:31" x14ac:dyDescent="0.25">
      <c r="A36" s="37" t="s">
        <v>83</v>
      </c>
      <c r="B36" s="50">
        <f t="shared" si="8"/>
        <v>46</v>
      </c>
      <c r="C36" s="474">
        <v>8</v>
      </c>
      <c r="D36" s="183">
        <f t="shared" si="9"/>
        <v>0.17391304347826086</v>
      </c>
      <c r="E36" s="474">
        <v>25</v>
      </c>
      <c r="F36" s="183">
        <f t="shared" si="10"/>
        <v>0.54347826086956519</v>
      </c>
      <c r="G36" s="474">
        <v>11</v>
      </c>
      <c r="H36" s="183">
        <f t="shared" si="11"/>
        <v>0.2391304347826087</v>
      </c>
      <c r="I36" s="474">
        <v>2</v>
      </c>
      <c r="J36" s="183">
        <f t="shared" si="12"/>
        <v>4.3478260869565216E-2</v>
      </c>
      <c r="K36" s="50">
        <f t="shared" si="13"/>
        <v>45</v>
      </c>
      <c r="L36" s="474">
        <v>24</v>
      </c>
      <c r="M36" s="184">
        <f t="shared" si="14"/>
        <v>0.53333333333333333</v>
      </c>
      <c r="N36" s="474">
        <v>21</v>
      </c>
      <c r="O36" s="184">
        <f t="shared" si="15"/>
        <v>0.46666666666666667</v>
      </c>
      <c r="Q36" s="340"/>
      <c r="R36" s="337"/>
      <c r="S36" s="337"/>
      <c r="T36" s="521"/>
      <c r="U36" s="337"/>
      <c r="V36" s="521"/>
      <c r="W36" s="337"/>
      <c r="X36" s="521"/>
      <c r="Y36" s="337"/>
      <c r="Z36" s="521"/>
      <c r="AA36" s="337"/>
      <c r="AB36" s="219"/>
      <c r="AC36" s="476"/>
      <c r="AD36" s="219"/>
      <c r="AE36" s="476"/>
    </row>
    <row r="37" spans="1:31" x14ac:dyDescent="0.25">
      <c r="A37" s="37" t="s">
        <v>22</v>
      </c>
      <c r="B37" s="50">
        <f t="shared" si="8"/>
        <v>104</v>
      </c>
      <c r="C37" s="474">
        <v>23</v>
      </c>
      <c r="D37" s="183">
        <f t="shared" si="9"/>
        <v>0.22115384615384615</v>
      </c>
      <c r="E37" s="474">
        <v>47</v>
      </c>
      <c r="F37" s="183">
        <f t="shared" si="10"/>
        <v>0.45192307692307693</v>
      </c>
      <c r="G37" s="474">
        <v>23</v>
      </c>
      <c r="H37" s="183">
        <f t="shared" si="11"/>
        <v>0.22115384615384615</v>
      </c>
      <c r="I37" s="474">
        <v>11</v>
      </c>
      <c r="J37" s="183">
        <f t="shared" si="12"/>
        <v>0.10576923076923077</v>
      </c>
      <c r="K37" s="50">
        <f t="shared" si="13"/>
        <v>127</v>
      </c>
      <c r="L37" s="474">
        <v>50</v>
      </c>
      <c r="M37" s="184">
        <f t="shared" si="14"/>
        <v>0.39370078740157483</v>
      </c>
      <c r="N37" s="474">
        <v>77</v>
      </c>
      <c r="O37" s="184">
        <f t="shared" si="15"/>
        <v>0.60629921259842523</v>
      </c>
      <c r="Q37" s="340"/>
      <c r="R37" s="337"/>
      <c r="S37" s="337"/>
      <c r="T37" s="521"/>
      <c r="U37" s="337"/>
      <c r="V37" s="521"/>
      <c r="W37" s="337"/>
      <c r="X37" s="521"/>
      <c r="Y37" s="337"/>
      <c r="Z37" s="521"/>
      <c r="AA37" s="337"/>
      <c r="AB37" s="219"/>
      <c r="AC37" s="476"/>
      <c r="AD37" s="219"/>
      <c r="AE37" s="476"/>
    </row>
    <row r="38" spans="1:31" x14ac:dyDescent="0.25">
      <c r="A38" s="37" t="s">
        <v>84</v>
      </c>
      <c r="B38" s="50">
        <f t="shared" si="8"/>
        <v>60</v>
      </c>
      <c r="C38" s="474">
        <v>10</v>
      </c>
      <c r="D38" s="183">
        <f t="shared" si="9"/>
        <v>0.16666666666666666</v>
      </c>
      <c r="E38" s="474">
        <v>30</v>
      </c>
      <c r="F38" s="183">
        <f t="shared" si="10"/>
        <v>0.5</v>
      </c>
      <c r="G38" s="474">
        <v>19</v>
      </c>
      <c r="H38" s="183">
        <f t="shared" si="11"/>
        <v>0.31666666666666665</v>
      </c>
      <c r="I38" s="474">
        <v>1</v>
      </c>
      <c r="J38" s="183">
        <f t="shared" si="12"/>
        <v>1.6666666666666666E-2</v>
      </c>
      <c r="K38" s="50">
        <f t="shared" si="13"/>
        <v>61</v>
      </c>
      <c r="L38" s="474">
        <v>28</v>
      </c>
      <c r="M38" s="184">
        <f t="shared" si="14"/>
        <v>0.45901639344262296</v>
      </c>
      <c r="N38" s="474">
        <v>33</v>
      </c>
      <c r="O38" s="184">
        <f t="shared" si="15"/>
        <v>0.54098360655737709</v>
      </c>
      <c r="Q38" s="340"/>
      <c r="R38" s="337"/>
      <c r="S38" s="337"/>
      <c r="T38" s="521"/>
      <c r="U38" s="337"/>
      <c r="V38" s="521"/>
      <c r="W38" s="337"/>
      <c r="X38" s="521"/>
      <c r="Y38" s="337"/>
      <c r="Z38" s="521"/>
      <c r="AA38" s="337"/>
      <c r="AB38" s="219"/>
      <c r="AC38" s="476"/>
      <c r="AD38" s="219"/>
      <c r="AE38" s="476"/>
    </row>
    <row r="39" spans="1:31" x14ac:dyDescent="0.25">
      <c r="A39" s="37" t="s">
        <v>85</v>
      </c>
      <c r="B39" s="50">
        <f t="shared" si="8"/>
        <v>28</v>
      </c>
      <c r="C39" s="474">
        <v>4</v>
      </c>
      <c r="D39" s="183">
        <f t="shared" si="9"/>
        <v>0.14285714285714285</v>
      </c>
      <c r="E39" s="474">
        <v>12</v>
      </c>
      <c r="F39" s="183">
        <f t="shared" si="10"/>
        <v>0.42857142857142855</v>
      </c>
      <c r="G39" s="474">
        <v>9</v>
      </c>
      <c r="H39" s="183">
        <f t="shared" si="11"/>
        <v>0.32142857142857145</v>
      </c>
      <c r="I39" s="474">
        <v>3</v>
      </c>
      <c r="J39" s="183">
        <f t="shared" si="12"/>
        <v>0.10714285714285714</v>
      </c>
      <c r="K39" s="50">
        <f t="shared" si="13"/>
        <v>28</v>
      </c>
      <c r="L39" s="474">
        <v>15</v>
      </c>
      <c r="M39" s="184">
        <f t="shared" si="14"/>
        <v>0.5357142857142857</v>
      </c>
      <c r="N39" s="474">
        <v>13</v>
      </c>
      <c r="O39" s="184">
        <f t="shared" si="15"/>
        <v>0.4642857142857143</v>
      </c>
      <c r="Q39" s="340"/>
      <c r="R39" s="337"/>
      <c r="S39" s="337"/>
      <c r="T39" s="521"/>
      <c r="U39" s="337"/>
      <c r="V39" s="521"/>
      <c r="W39" s="337"/>
      <c r="X39" s="521"/>
      <c r="Y39" s="337"/>
      <c r="Z39" s="521"/>
      <c r="AA39" s="337"/>
      <c r="AB39" s="219"/>
      <c r="AC39" s="476"/>
      <c r="AD39" s="219"/>
      <c r="AE39" s="476"/>
    </row>
    <row r="40" spans="1:31" x14ac:dyDescent="0.25">
      <c r="A40" s="37" t="s">
        <v>86</v>
      </c>
      <c r="B40" s="50">
        <f t="shared" si="8"/>
        <v>39</v>
      </c>
      <c r="C40" s="474">
        <v>10</v>
      </c>
      <c r="D40" s="183">
        <f t="shared" si="9"/>
        <v>0.25641025641025639</v>
      </c>
      <c r="E40" s="474">
        <v>17</v>
      </c>
      <c r="F40" s="183">
        <f t="shared" si="10"/>
        <v>0.4358974358974359</v>
      </c>
      <c r="G40" s="474">
        <v>8</v>
      </c>
      <c r="H40" s="183">
        <f t="shared" si="11"/>
        <v>0.20512820512820512</v>
      </c>
      <c r="I40" s="474">
        <v>4</v>
      </c>
      <c r="J40" s="183">
        <f t="shared" si="12"/>
        <v>0.10256410256410256</v>
      </c>
      <c r="K40" s="50">
        <f t="shared" si="13"/>
        <v>41</v>
      </c>
      <c r="L40" s="474">
        <v>13</v>
      </c>
      <c r="M40" s="184">
        <f t="shared" si="14"/>
        <v>0.31707317073170732</v>
      </c>
      <c r="N40" s="474">
        <v>28</v>
      </c>
      <c r="O40" s="184">
        <f t="shared" si="15"/>
        <v>0.68292682926829273</v>
      </c>
      <c r="Q40" s="340"/>
      <c r="R40" s="337"/>
      <c r="S40" s="337"/>
      <c r="T40" s="521"/>
      <c r="U40" s="337"/>
      <c r="V40" s="521"/>
      <c r="W40" s="337"/>
      <c r="X40" s="521"/>
      <c r="Y40" s="337"/>
      <c r="Z40" s="521"/>
      <c r="AA40" s="337"/>
      <c r="AB40" s="219"/>
      <c r="AC40" s="476"/>
      <c r="AD40" s="219"/>
      <c r="AE40" s="476"/>
    </row>
    <row r="41" spans="1:31" x14ac:dyDescent="0.25">
      <c r="A41" s="37" t="s">
        <v>87</v>
      </c>
      <c r="B41" s="50">
        <f t="shared" si="8"/>
        <v>122</v>
      </c>
      <c r="C41" s="474">
        <v>34</v>
      </c>
      <c r="D41" s="183">
        <f t="shared" si="9"/>
        <v>0.27868852459016391</v>
      </c>
      <c r="E41" s="474">
        <v>46</v>
      </c>
      <c r="F41" s="183">
        <f t="shared" si="10"/>
        <v>0.37704918032786883</v>
      </c>
      <c r="G41" s="474">
        <v>33</v>
      </c>
      <c r="H41" s="183">
        <f t="shared" si="11"/>
        <v>0.27049180327868855</v>
      </c>
      <c r="I41" s="474">
        <v>9</v>
      </c>
      <c r="J41" s="183">
        <f t="shared" si="12"/>
        <v>7.3770491803278687E-2</v>
      </c>
      <c r="K41" s="50">
        <f t="shared" si="13"/>
        <v>128</v>
      </c>
      <c r="L41" s="474">
        <v>53</v>
      </c>
      <c r="M41" s="184">
        <f t="shared" si="14"/>
        <v>0.4140625</v>
      </c>
      <c r="N41" s="474">
        <v>75</v>
      </c>
      <c r="O41" s="184">
        <f t="shared" si="15"/>
        <v>0.5859375</v>
      </c>
      <c r="Q41" s="340"/>
      <c r="R41" s="337"/>
      <c r="S41" s="337"/>
      <c r="T41" s="521"/>
      <c r="U41" s="337"/>
      <c r="V41" s="521"/>
      <c r="W41" s="337"/>
      <c r="X41" s="521"/>
      <c r="Y41" s="337"/>
      <c r="Z41" s="521"/>
      <c r="AA41" s="337"/>
      <c r="AB41" s="219"/>
      <c r="AC41" s="476"/>
      <c r="AD41" s="219"/>
      <c r="AE41" s="476"/>
    </row>
    <row r="42" spans="1:31" x14ac:dyDescent="0.25">
      <c r="A42" s="37" t="s">
        <v>27</v>
      </c>
      <c r="B42" s="50">
        <f t="shared" si="8"/>
        <v>29</v>
      </c>
      <c r="C42" s="474">
        <v>6</v>
      </c>
      <c r="D42" s="183">
        <f t="shared" si="9"/>
        <v>0.20689655172413793</v>
      </c>
      <c r="E42" s="474">
        <v>17</v>
      </c>
      <c r="F42" s="183">
        <f t="shared" si="10"/>
        <v>0.58620689655172409</v>
      </c>
      <c r="G42" s="474">
        <v>4</v>
      </c>
      <c r="H42" s="183">
        <f t="shared" si="11"/>
        <v>0.13793103448275862</v>
      </c>
      <c r="I42" s="474">
        <v>2</v>
      </c>
      <c r="J42" s="183">
        <f t="shared" si="12"/>
        <v>6.8965517241379309E-2</v>
      </c>
      <c r="K42" s="50">
        <f t="shared" si="13"/>
        <v>29</v>
      </c>
      <c r="L42" s="474">
        <v>7</v>
      </c>
      <c r="M42" s="184">
        <f t="shared" si="14"/>
        <v>0.2413793103448276</v>
      </c>
      <c r="N42" s="474">
        <v>22</v>
      </c>
      <c r="O42" s="184">
        <f t="shared" si="15"/>
        <v>0.75862068965517238</v>
      </c>
      <c r="Q42" s="340"/>
      <c r="R42" s="337"/>
      <c r="S42" s="333"/>
      <c r="T42" s="521"/>
      <c r="U42" s="333"/>
      <c r="V42" s="521"/>
      <c r="W42" s="333"/>
      <c r="X42" s="521"/>
      <c r="Y42" s="333"/>
      <c r="Z42" s="521"/>
      <c r="AA42" s="337"/>
      <c r="AB42" s="219"/>
      <c r="AC42" s="476"/>
      <c r="AD42" s="219"/>
      <c r="AE42" s="476"/>
    </row>
    <row r="43" spans="1:31" s="53" customFormat="1" x14ac:dyDescent="0.25">
      <c r="A43" s="177" t="s">
        <v>99</v>
      </c>
      <c r="B43" s="297">
        <f>SUM(B30:B42)</f>
        <v>775</v>
      </c>
      <c r="C43" s="298">
        <f>SUM(C30:C42)</f>
        <v>182</v>
      </c>
      <c r="D43" s="299">
        <f t="shared" si="9"/>
        <v>0.23483870967741935</v>
      </c>
      <c r="E43" s="298">
        <f>SUM(E30:E42)</f>
        <v>346</v>
      </c>
      <c r="F43" s="299">
        <f t="shared" si="10"/>
        <v>0.44645161290322583</v>
      </c>
      <c r="G43" s="298">
        <f>SUM(G30:G42)</f>
        <v>184</v>
      </c>
      <c r="H43" s="299">
        <f t="shared" si="11"/>
        <v>0.23741935483870968</v>
      </c>
      <c r="I43" s="298">
        <f>SUM(I30:I42)</f>
        <v>63</v>
      </c>
      <c r="J43" s="299">
        <f t="shared" si="12"/>
        <v>8.1290322580645155E-2</v>
      </c>
      <c r="K43" s="291">
        <f>SUM(K30:K42)</f>
        <v>830</v>
      </c>
      <c r="L43" s="177">
        <f>SUM(L30:L42)</f>
        <v>342</v>
      </c>
      <c r="M43" s="300">
        <f t="shared" si="14"/>
        <v>0.41204819277108434</v>
      </c>
      <c r="N43" s="177">
        <f>SUM(N30:N42)</f>
        <v>488</v>
      </c>
      <c r="O43" s="300">
        <f t="shared" si="15"/>
        <v>0.58795180722891571</v>
      </c>
      <c r="P43" s="273"/>
      <c r="Q43" s="522"/>
      <c r="R43" s="522"/>
      <c r="S43" s="522"/>
      <c r="T43" s="522"/>
      <c r="U43" s="522"/>
      <c r="V43" s="522"/>
      <c r="W43" s="522"/>
      <c r="X43" s="522"/>
      <c r="Y43" s="522"/>
      <c r="Z43" s="522"/>
      <c r="AA43" s="522"/>
      <c r="AB43" s="478"/>
      <c r="AC43" s="478"/>
      <c r="AD43" s="478"/>
      <c r="AE43" s="478"/>
    </row>
    <row r="44" spans="1:31" s="223" customFormat="1" x14ac:dyDescent="0.25">
      <c r="A44" s="494" t="s">
        <v>487</v>
      </c>
      <c r="B44" s="247"/>
      <c r="C44" s="247"/>
      <c r="D44" s="247"/>
      <c r="E44" s="247"/>
      <c r="F44" s="247"/>
      <c r="G44" s="247"/>
      <c r="H44" s="247"/>
      <c r="I44" s="247"/>
      <c r="J44" s="247"/>
      <c r="K44" s="247"/>
      <c r="L44" s="247"/>
      <c r="M44" s="247"/>
      <c r="N44" s="247"/>
      <c r="O44" s="523"/>
    </row>
    <row r="45" spans="1:31" s="223" customFormat="1" x14ac:dyDescent="0.25">
      <c r="A45" s="494" t="s">
        <v>367</v>
      </c>
    </row>
    <row r="46" spans="1:31" s="223" customFormat="1" x14ac:dyDescent="0.25"/>
    <row r="47" spans="1:31" s="223" customFormat="1" x14ac:dyDescent="0.25"/>
    <row r="48" spans="1:31" s="223" customFormat="1" x14ac:dyDescent="0.25"/>
    <row r="49" s="223" customFormat="1" x14ac:dyDescent="0.25"/>
    <row r="50" s="223" customFormat="1" x14ac:dyDescent="0.25"/>
    <row r="51" s="223" customFormat="1" x14ac:dyDescent="0.25"/>
    <row r="52" s="223" customFormat="1" x14ac:dyDescent="0.25"/>
    <row r="53" s="223" customFormat="1" x14ac:dyDescent="0.25"/>
    <row r="54" s="223" customFormat="1" x14ac:dyDescent="0.25"/>
    <row r="55" s="223" customFormat="1" x14ac:dyDescent="0.25"/>
    <row r="56" s="223" customFormat="1" x14ac:dyDescent="0.25"/>
    <row r="57" s="223" customFormat="1" x14ac:dyDescent="0.25"/>
    <row r="58" s="223" customFormat="1" x14ac:dyDescent="0.25"/>
    <row r="59" s="223" customFormat="1" x14ac:dyDescent="0.25"/>
    <row r="60" s="223" customFormat="1" x14ac:dyDescent="0.25"/>
    <row r="61" s="223" customFormat="1" x14ac:dyDescent="0.25"/>
    <row r="62" s="223" customFormat="1" x14ac:dyDescent="0.25"/>
    <row r="63" s="223" customFormat="1" x14ac:dyDescent="0.25"/>
    <row r="64" s="223" customFormat="1" x14ac:dyDescent="0.25"/>
    <row r="65" s="223" customFormat="1" x14ac:dyDescent="0.25"/>
    <row r="66" s="223" customFormat="1" x14ac:dyDescent="0.25"/>
    <row r="67" s="223" customFormat="1" x14ac:dyDescent="0.25"/>
    <row r="68" s="223" customFormat="1" x14ac:dyDescent="0.25"/>
    <row r="69" s="223" customFormat="1" x14ac:dyDescent="0.25"/>
    <row r="70" s="223" customFormat="1" x14ac:dyDescent="0.25"/>
    <row r="71" s="223" customFormat="1" x14ac:dyDescent="0.25"/>
    <row r="72" s="223" customFormat="1" x14ac:dyDescent="0.25"/>
    <row r="73" s="223" customFormat="1" x14ac:dyDescent="0.25"/>
  </sheetData>
  <mergeCells count="20">
    <mergeCell ref="A25:M25"/>
    <mergeCell ref="L5:M6"/>
    <mergeCell ref="N5:O6"/>
    <mergeCell ref="A3:M3"/>
    <mergeCell ref="A5:A7"/>
    <mergeCell ref="C5:D6"/>
    <mergeCell ref="E5:F6"/>
    <mergeCell ref="G5:H6"/>
    <mergeCell ref="I5:J6"/>
    <mergeCell ref="K5:K7"/>
    <mergeCell ref="B5:B7"/>
    <mergeCell ref="N27:O28"/>
    <mergeCell ref="A27:A29"/>
    <mergeCell ref="B27:B29"/>
    <mergeCell ref="C27:D28"/>
    <mergeCell ref="E27:F28"/>
    <mergeCell ref="G27:H28"/>
    <mergeCell ref="I27:J28"/>
    <mergeCell ref="K27:K29"/>
    <mergeCell ref="L27:M28"/>
  </mergeCells>
  <hyperlinks>
    <hyperlink ref="A1" location="TOC!A1" display="TOC"/>
  </hyperlinks>
  <pageMargins left="0.70866141732283472" right="0.70866141732283472" top="0.74803149606299213" bottom="0.74803149606299213" header="0.31496062992125984" footer="0.31496062992125984"/>
  <pageSetup paperSize="9" scale="72" orientation="landscape" r:id="rId1"/>
  <headerFooter>
    <oddHeader>&amp;C&amp;F</oddHeader>
    <oddFooter>&amp;C&amp;A
Page &amp;P of &amp;N</oddFooter>
  </headerFooter>
  <colBreaks count="1" manualBreakCount="1">
    <brk id="15"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28</vt:i4>
      </vt:variant>
    </vt:vector>
  </HeadingPairs>
  <TitlesOfParts>
    <vt:vector size="57" baseType="lpstr">
      <vt:lpstr>TOC</vt:lpstr>
      <vt:lpstr>Related documents</vt:lpstr>
      <vt:lpstr>CRANE Project Team</vt:lpstr>
      <vt:lpstr>Governance &amp; Funding</vt:lpstr>
      <vt:lpstr>Indicators</vt:lpstr>
      <vt:lpstr>Cleft Services</vt:lpstr>
      <vt:lpstr>HES codes</vt:lpstr>
      <vt:lpstr>3.1.1 Registrations</vt:lpstr>
      <vt:lpstr>3.1.3 Sex &amp; Cleft type </vt:lpstr>
      <vt:lpstr>3.2.2 Timing of diagnosis - all</vt:lpstr>
      <vt:lpstr>3.2.3 Timing of diagnosis - lip</vt:lpstr>
      <vt:lpstr>3.3 Timing of diagnosis - CP</vt:lpstr>
      <vt:lpstr>3.4.2 Gestation</vt:lpstr>
      <vt:lpstr>3.4.4 Birthweight </vt:lpstr>
      <vt:lpstr>3.5.2 Referral &amp; contact time </vt:lpstr>
      <vt:lpstr> 4.1 Consent</vt:lpstr>
      <vt:lpstr>4.1.1 Child growth</vt:lpstr>
      <vt:lpstr>4.1.4 BMI</vt:lpstr>
      <vt:lpstr>4.2 Dental health 2012-14</vt:lpstr>
      <vt:lpstr>4.2 Dental health 2015</vt:lpstr>
      <vt:lpstr>4.2.3 Treatment &amp; care indices</vt:lpstr>
      <vt:lpstr>4.3.1 Facial growth comp</vt:lpstr>
      <vt:lpstr>4.3.3 Facial growth 5YI</vt:lpstr>
      <vt:lpstr>4.4.1 Speech completeness</vt:lpstr>
      <vt:lpstr>4.4.2 Speech Standards overall</vt:lpstr>
      <vt:lpstr>4.4.2 16-CAPS-A speech paramts</vt:lpstr>
      <vt:lpstr>4.5 Psychology data 2012-14</vt:lpstr>
      <vt:lpstr>4.5 Psychology data 2015</vt:lpstr>
      <vt:lpstr>4. Reasons Outcomes not coll</vt:lpstr>
      <vt:lpstr>'HES codes'!_Toc54947398</vt:lpstr>
      <vt:lpstr>'CRANE Project Team'!_Toc56543160</vt:lpstr>
      <vt:lpstr>' 4.1 Consent'!Print_Area</vt:lpstr>
      <vt:lpstr>'3.1.1 Registrations'!Print_Area</vt:lpstr>
      <vt:lpstr>'3.1.3 Sex &amp; Cleft type '!Print_Area</vt:lpstr>
      <vt:lpstr>'3.2.2 Timing of diagnosis - all'!Print_Area</vt:lpstr>
      <vt:lpstr>'3.2.3 Timing of diagnosis - lip'!Print_Area</vt:lpstr>
      <vt:lpstr>'3.3 Timing of diagnosis - CP'!Print_Area</vt:lpstr>
      <vt:lpstr>'3.4.2 Gestation'!Print_Area</vt:lpstr>
      <vt:lpstr>'3.4.4 Birthweight '!Print_Area</vt:lpstr>
      <vt:lpstr>'3.5.2 Referral &amp; contact time '!Print_Area</vt:lpstr>
      <vt:lpstr>'4. Reasons Outcomes not coll'!Print_Area</vt:lpstr>
      <vt:lpstr>'4.1.1 Child growth'!Print_Area</vt:lpstr>
      <vt:lpstr>'4.1.4 BMI'!Print_Area</vt:lpstr>
      <vt:lpstr>'4.2 Dental health 2012-14'!Print_Area</vt:lpstr>
      <vt:lpstr>'4.2 Dental health 2015'!Print_Area</vt:lpstr>
      <vt:lpstr>'4.2.3 Treatment &amp; care indices'!Print_Area</vt:lpstr>
      <vt:lpstr>'4.3.1 Facial growth comp'!Print_Area</vt:lpstr>
      <vt:lpstr>'4.3.3 Facial growth 5YI'!Print_Area</vt:lpstr>
      <vt:lpstr>'4.4.1 Speech completeness'!Print_Area</vt:lpstr>
      <vt:lpstr>'4.4.2 16-CAPS-A speech paramts'!Print_Area</vt:lpstr>
      <vt:lpstr>'4.4.2 Speech Standards overall'!Print_Area</vt:lpstr>
      <vt:lpstr>'4.5 Psychology data 2012-14'!Print_Area</vt:lpstr>
      <vt:lpstr>'4.5 Psychology data 2015'!Print_Area</vt:lpstr>
      <vt:lpstr>'Cleft Services'!Print_Area</vt:lpstr>
      <vt:lpstr>'Governance &amp; Funding'!Print_Area</vt:lpstr>
      <vt:lpstr>Indicators!Print_Area</vt:lpstr>
      <vt:lpstr>TOC!Print_Area</vt:lpstr>
    </vt:vector>
  </TitlesOfParts>
  <Company>Royal College of Surgeons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Fitzsimons, Kate</dc:creator>
  <cp:lastModifiedBy>Jibby Medina</cp:lastModifiedBy>
  <cp:lastPrinted>2022-12-12T14:42:03Z</cp:lastPrinted>
  <dcterms:created xsi:type="dcterms:W3CDTF">2021-04-12T21:52:50Z</dcterms:created>
  <dcterms:modified xsi:type="dcterms:W3CDTF">2022-12-12T16:37:44Z</dcterms:modified>
</cp:coreProperties>
</file>